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<sst xmlns="http://schemas.openxmlformats.org/spreadsheetml/2006/main" count="232" uniqueCount="189">
  <si>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</si>
  <si>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</si>
  <si>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</si>
  <si>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</si>
  <si>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</si>
  <si>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</si>
  <si>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</si>
  <si>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</si>
  <si>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</si>
  <si>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</si>
  <si>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</si>
  <si>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</si>
  <si>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</si>
  <si>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</si>
  <si>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</si>
  <si>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</si>
  <si>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</si>
  <si>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</si>
  <si>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</si>
  <si>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</si>
  <si>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</si>
  <si>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</si>
  <si>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Первинна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</si>
  <si>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</si>
  <si>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</si>
  <si>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</si>
  <si>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2140</t>
  </si>
  <si>
    <t>Програми і централізовані заходи у галузі охорони здоров`я</t>
  </si>
  <si>
    <t>0763</t>
  </si>
  <si>
    <t>2142</t>
  </si>
  <si>
    <t>Програми і централізовані заходи боротьби з туберкульозом</t>
  </si>
  <si>
    <t>3120</t>
  </si>
  <si>
    <t>Здійснення соціальної роботи з вразливими категоріями населення</t>
  </si>
  <si>
    <t>1040</t>
  </si>
  <si>
    <t>3121</t>
  </si>
  <si>
    <t>Утримання та забезпечення діяльності центрів соціальних служб для сім`ї, дітей та молоді</t>
  </si>
  <si>
    <t>5060</t>
  </si>
  <si>
    <t>Інші заходи з розвитку фізичної культури та спорту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</si>
  <si>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</si>
  <si>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</si>
  <si>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</si>
  <si>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0600000</t>
  </si>
  <si>
    <t>0610000</t>
  </si>
  <si>
    <t>0921</t>
  </si>
  <si>
    <t>1020</t>
  </si>
  <si>
    <t>0960</t>
  </si>
  <si>
    <t>1090</t>
  </si>
  <si>
    <t>0990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</si>
  <si>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</si>
  <si>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</si>
  <si>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</si>
  <si>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0731</t>
  </si>
  <si>
    <t>2010</t>
  </si>
  <si>
    <t>Багатопрофільна стаціонарна медична допомога населенню</t>
  </si>
  <si>
    <t>2144</t>
  </si>
  <si>
    <t>Централізовані заходи з лікування хворих на цукровий та нецукровий діабет</t>
  </si>
  <si>
    <t>1010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</si>
  <si>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</si>
  <si>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</si>
  <si>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</si>
  <si>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</si>
  <si>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</si>
  <si>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</si>
  <si>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3240</t>
  </si>
  <si>
    <t>Інші заклади та заходи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</si>
  <si>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</si>
  <si>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</si>
  <si>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</si>
  <si>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</si>
  <si>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</si>
  <si>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</si>
  <si>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</si>
  <si>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</si>
  <si>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</si>
  <si>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</si>
  <si>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</si>
  <si>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</si>
  <si>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</si>
  <si>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</si>
  <si>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</si>
  <si>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</si>
  <si>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</si>
  <si>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</si>
  <si>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</si>
  <si>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</si>
  <si>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</si>
  <si>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</si>
  <si>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</si>
  <si>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3710000</t>
  </si>
  <si>
    <t>3718700</t>
  </si>
  <si>
    <t>0133</t>
  </si>
  <si>
    <t>8700</t>
  </si>
  <si>
    <t>Резервний фонд</t>
  </si>
  <si>
    <t xml:space="preserve"> </t>
  </si>
  <si>
    <t>ЦДЮТ</t>
  </si>
  <si>
    <t>ДЮКФП " Юність"</t>
  </si>
  <si>
    <t>Забезпечення діяльності інших закладів у сфері освіти (Централізоване ведення бухгалтерського обліку, господарче обслуговування)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</si>
  <si>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</si>
  <si>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інклюзивно-ресурсних центрів</t>
  </si>
  <si>
    <t>Надання спеціальної освіти мистецькими школами</t>
  </si>
  <si>
    <t>Галина ТУРБАБА</t>
  </si>
  <si>
    <t>(код бюджету)</t>
  </si>
  <si>
    <t>у тому числі бюджет розвитку</t>
  </si>
  <si>
    <t>0160</t>
  </si>
  <si>
    <t>0613133</t>
  </si>
  <si>
    <t>3133</t>
  </si>
  <si>
    <t>Інші заходи та заклади молодіжної політики</t>
  </si>
  <si>
    <t>0112010</t>
  </si>
  <si>
    <t>Організація благоустрою населених пунктів</t>
  </si>
  <si>
    <t>0116030</t>
  </si>
  <si>
    <t>Житлово-комунальне господарство</t>
  </si>
  <si>
    <t>0116000</t>
  </si>
  <si>
    <t>Забезпечення діяльності водопровідно-каналізаційного господарства</t>
  </si>
  <si>
    <t>0116013</t>
  </si>
  <si>
    <t>Економічна діяльність</t>
  </si>
  <si>
    <t>0117000</t>
  </si>
  <si>
    <t>Утримання та розвиток автомобільних доріг 
та дорожньої інфраструктури за рахунок коштів місцевого бюджету</t>
  </si>
  <si>
    <t>7461</t>
  </si>
  <si>
    <t>0117461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</si>
  <si>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</si>
  <si>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</si>
  <si>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3710160</t>
  </si>
  <si>
    <t>0610160</t>
  </si>
  <si>
    <t>1010160</t>
  </si>
  <si>
    <t>Надання дошкільної освіти</t>
  </si>
  <si>
    <t>0611010</t>
  </si>
  <si>
    <t>Селищна рада (відповідальний виконавець)</t>
  </si>
  <si>
    <t>0112110</t>
  </si>
  <si>
    <t>0112111</t>
  </si>
  <si>
    <t>0112140</t>
  </si>
  <si>
    <t>0112142</t>
  </si>
  <si>
    <t>0115060</t>
  </si>
  <si>
    <t>0115061</t>
  </si>
  <si>
    <t>Відділ освіти, молоді та спорту Дворічанської селищної ради  (відповідальний виконавець )</t>
  </si>
  <si>
    <t>Відділ освіти, молоді та спорту Дворічанської селищної ради  (головний розпорядник )</t>
  </si>
  <si>
    <t>Відділ  культури  Дворічанської селищної ради (головний розпорядник )</t>
  </si>
  <si>
    <t>Відділ  культури  Дворічанської селищної ради  (відповідальний виконавець)</t>
  </si>
  <si>
    <t>Фінансоввий відділ Дворічанської селищної ради   (головний розпорядник )</t>
  </si>
  <si>
    <t>Фінансовий відділ Дворічанської слищної ради  (відповідальний виконавець)</t>
  </si>
  <si>
    <t>Дворічанська селищна рада (головний розпорядник )</t>
  </si>
  <si>
    <t>КНП"ЦПМСД"(відповідальний виконавець)</t>
  </si>
  <si>
    <t>0113160</t>
  </si>
  <si>
    <t>Територіальний центр (відповідальний виконавець)</t>
  </si>
  <si>
    <t>0113100</t>
  </si>
  <si>
    <t>0113104</t>
  </si>
  <si>
    <t>0113120</t>
  </si>
  <si>
    <t>0113240</t>
  </si>
  <si>
    <t>0113242</t>
  </si>
  <si>
    <t>0112144</t>
  </si>
  <si>
    <t xml:space="preserve">                                            Дворічанський селищний голова </t>
  </si>
  <si>
    <t>Додаток  3
до рішення районної ради
від 20 січня 2015 року  № 514- VІ                                                                                                                                         ( ХХХVІ сесія VІ скликання )</t>
  </si>
  <si>
    <t>0113121</t>
  </si>
  <si>
    <t>Надання загальної середньої освіти закладами  загальної середньої освіти</t>
  </si>
  <si>
    <t>0611021</t>
  </si>
  <si>
    <t>0611031</t>
  </si>
  <si>
    <t>0611030</t>
  </si>
  <si>
    <t>Надання загальної середньої освіти за рахунок освітньої субвенції</t>
  </si>
  <si>
    <t>0611140</t>
  </si>
  <si>
    <t>1140</t>
  </si>
  <si>
    <t>0611141</t>
  </si>
  <si>
    <t>1141</t>
  </si>
  <si>
    <t>0611142</t>
  </si>
  <si>
    <t>1142</t>
  </si>
  <si>
    <t>0611070</t>
  </si>
  <si>
    <t>0611150</t>
  </si>
  <si>
    <t>1150</t>
  </si>
  <si>
    <t>0611151</t>
  </si>
  <si>
    <t>0611152</t>
  </si>
  <si>
    <t xml:space="preserve">Забезпечення діяльності інклюзивно-ресурсних центрів за рахунок місцевого бюджету </t>
  </si>
  <si>
    <t>Забезпечення діяльності інклюзивно-ресурсних центрів за рахунок освітньої субвенції</t>
  </si>
  <si>
    <t>0611200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</si>
  <si>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</si>
  <si>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1011080</t>
  </si>
  <si>
    <t>0112000</t>
  </si>
  <si>
    <t>0620</t>
  </si>
  <si>
    <t>0456</t>
  </si>
  <si>
    <t>Резервний фонд місцевого бюджету</t>
  </si>
  <si>
    <t>0511</t>
  </si>
  <si>
    <t>Охорона та раціональне використання природних ресурсів</t>
  </si>
  <si>
    <t>до рішення селищної ради</t>
  </si>
  <si>
    <t>(IІ сесія VІІІ скликання )</t>
  </si>
  <si>
    <t>від  19 січня  2021  року  № 25 -VІІІ</t>
  </si>
  <si>
    <t>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</si>
  <si>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</si>
  <si>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</si>
  <si>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0910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</si>
  <si>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</si>
  <si>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видатків  бюджету Дворічанської селищної територіальної громади на 2021 рік</t>
  </si>
  <si>
    <t>КНП "Дворічанська РЛ"(відповідальний виконавець)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</si>
</sst>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0.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7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7.5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7.5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 quotePrefix="1">
      <alignment vertical="center" wrapText="1"/>
    </xf>
    <xf numFmtId="2" fontId="54" fillId="0" borderId="10" xfId="0" applyNumberFormat="1" applyFont="1" applyBorder="1" applyAlignment="1" quotePrefix="1">
      <alignment horizontal="center" vertical="center" wrapText="1"/>
    </xf>
    <xf numFmtId="0" fontId="53" fillId="0" borderId="10" xfId="0" applyFont="1" applyBorder="1" applyAlignment="1" quotePrefix="1">
      <alignment horizontal="center" vertical="center" wrapText="1"/>
    </xf>
    <xf numFmtId="2" fontId="53" fillId="0" borderId="10" xfId="0" applyNumberFormat="1" applyFont="1" applyBorder="1" applyAlignment="1" quotePrefix="1">
      <alignment horizontal="center" vertical="center" wrapText="1"/>
    </xf>
    <xf numFmtId="2" fontId="53" fillId="0" borderId="10" xfId="0" applyNumberFormat="1" applyFont="1" applyBorder="1" applyAlignment="1" quotePrefix="1">
      <alignment vertical="center" wrapText="1"/>
    </xf>
    <xf numFmtId="2" fontId="54" fillId="0" borderId="10" xfId="0" applyNumberFormat="1" applyFont="1" applyFill="1" applyBorder="1" applyAlignment="1" quotePrefix="1">
      <alignment vertical="center" wrapText="1"/>
    </xf>
    <xf numFmtId="2" fontId="53" fillId="0" borderId="10" xfId="0" applyNumberFormat="1" applyFont="1" applyFill="1" applyBorder="1" applyAlignment="1" quotePrefix="1">
      <alignment vertical="center" wrapText="1"/>
    </xf>
    <xf numFmtId="1" fontId="53" fillId="0" borderId="10" xfId="0" applyNumberFormat="1" applyFont="1" applyFill="1" applyBorder="1" applyAlignment="1">
      <alignment vertical="center" wrapText="1"/>
    </xf>
    <xf numFmtId="1" fontId="54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2" fontId="54" fillId="0" borderId="10" xfId="0" applyNumberFormat="1" applyFont="1" applyFill="1" applyBorder="1" applyAlignment="1" quotePrefix="1">
      <alignment horizontal="left" vertical="center" wrapText="1"/>
    </xf>
    <xf numFmtId="2" fontId="53" fillId="0" borderId="10" xfId="0" applyNumberFormat="1" applyFont="1" applyFill="1" applyBorder="1" applyAlignment="1" quotePrefix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quotePrefix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2" fontId="53" fillId="0" borderId="0" xfId="0" applyNumberFormat="1" applyFont="1" applyAlignment="1">
      <alignment/>
    </xf>
    <xf numFmtId="1" fontId="56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10" xfId="0" applyFont="1" applyFill="1" applyBorder="1" applyAlignment="1" quotePrefix="1">
      <alignment horizontal="center" vertical="center" wrapText="1"/>
    </xf>
    <xf numFmtId="2" fontId="53" fillId="0" borderId="10" xfId="0" applyNumberFormat="1" applyFont="1" applyFill="1" applyBorder="1" applyAlignment="1" quotePrefix="1">
      <alignment horizontal="center" vertical="center" wrapText="1"/>
    </xf>
    <xf numFmtId="1" fontId="57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1" fontId="5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54" fillId="0" borderId="1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7" fillId="0" borderId="0" xfId="0" applyFont="1" applyAlignment="1">
      <alignment/>
    </xf>
    <xf numFmtId="2" fontId="54" fillId="0" borderId="10" xfId="0" applyNumberFormat="1" applyFont="1" applyBorder="1" applyAlignment="1">
      <alignment vertical="center" wrapText="1"/>
    </xf>
    <xf numFmtId="2" fontId="53" fillId="0" borderId="10" xfId="0" applyNumberFormat="1" applyFont="1" applyBorder="1" applyAlignment="1">
      <alignment vertical="center" wrapText="1"/>
    </xf>
    <xf numFmtId="0" fontId="5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" fontId="58" fillId="0" borderId="10" xfId="0" applyNumberFormat="1" applyFont="1" applyFill="1" applyBorder="1" applyAlignment="1">
      <alignment vertical="center" wrapText="1"/>
    </xf>
    <xf numFmtId="4" fontId="54" fillId="0" borderId="10" xfId="0" applyNumberFormat="1" applyFont="1" applyFill="1" applyBorder="1" applyAlignment="1" quotePrefix="1">
      <alignment horizontal="center" vertical="center" wrapText="1"/>
    </xf>
    <xf numFmtId="4" fontId="54" fillId="0" borderId="10" xfId="0" applyNumberFormat="1" applyFont="1" applyFill="1" applyBorder="1" applyAlignment="1" quotePrefix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 quotePrefix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="75" zoomScaleNormal="75" zoomScalePageLayoutView="0" workbookViewId="0" topLeftCell="A71">
      <selection activeCell="D28" sqref="D28"/>
    </sheetView>
  </sheetViews>
  <sheetFormatPr defaultColWidth="9.140625" defaultRowHeight="12.75"/>
  <cols>
    <col min="1" max="1" width="11.00390625" style="0" customWidth="1"/>
    <col min="2" max="2" width="10.140625" style="0" customWidth="1"/>
    <col min="3" max="3" width="8.00390625" style="0" customWidth="1"/>
    <col min="4" max="4" width="48.00390625" style="0" customWidth="1"/>
    <col min="5" max="5" width="16.28125" style="0" customWidth="1"/>
    <col min="6" max="6" width="12.57421875" style="0" customWidth="1"/>
    <col min="7" max="7" width="14.00390625" style="0" customWidth="1"/>
    <col min="8" max="15" width="11.57421875" style="0" customWidth="1"/>
    <col min="16" max="16" width="12.140625" style="0" customWidth="1"/>
  </cols>
  <sheetData>
    <row r="1" spans="14:16" ht="15.75">
      <c r="N1" s="67" t="s">
        <v>150</v>
      </c>
      <c r="O1" s="67"/>
      <c r="P1" s="67"/>
    </row>
    <row r="2" spans="14:16" ht="15.75">
      <c r="N2" s="2" t="s">
        <v>179</v>
      </c>
      <c r="O2" s="2"/>
      <c r="P2" s="2"/>
    </row>
    <row r="3" spans="14:16" ht="15.75">
      <c r="N3" s="3" t="s">
        <v>181</v>
      </c>
      <c r="O3" s="3"/>
      <c r="P3" s="2"/>
    </row>
    <row r="4" spans="14:16" ht="15.75">
      <c r="N4" s="3" t="s">
        <v>180</v>
      </c>
      <c r="O4" s="3"/>
      <c r="P4" s="2"/>
    </row>
    <row r="6" spans="1:16" ht="15.7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5.75">
      <c r="A7" s="68" t="s">
        <v>187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5.75">
      <c r="A8" s="35"/>
      <c r="B8" s="36"/>
      <c r="C8" s="36"/>
      <c r="D8" s="36"/>
      <c r="E8" s="36"/>
      <c r="F8" s="36"/>
      <c r="G8" s="36"/>
      <c r="H8" s="36"/>
      <c r="I8" s="36"/>
      <c r="J8" s="36"/>
      <c r="K8" s="44"/>
      <c r="L8" s="36"/>
      <c r="M8" s="36"/>
      <c r="N8" s="36"/>
      <c r="O8" s="36"/>
      <c r="P8" s="36"/>
    </row>
    <row r="9" spans="1:16" ht="15.75">
      <c r="A9" s="65">
        <v>20536000000</v>
      </c>
      <c r="B9" s="65"/>
      <c r="C9" s="36"/>
      <c r="D9" s="36"/>
      <c r="E9" s="36"/>
      <c r="F9" s="36"/>
      <c r="G9" s="36"/>
      <c r="H9" s="36"/>
      <c r="I9" s="36"/>
      <c r="J9" s="36"/>
      <c r="K9" s="44"/>
      <c r="L9" s="36"/>
      <c r="M9" s="36"/>
      <c r="N9" s="36"/>
      <c r="O9" s="36"/>
      <c r="P9" s="36"/>
    </row>
    <row r="10" spans="1:16" ht="15.75">
      <c r="A10" s="66" t="s">
        <v>101</v>
      </c>
      <c r="B10" s="6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 t="s">
        <v>1</v>
      </c>
    </row>
    <row r="11" spans="1:16" ht="12.75">
      <c r="A11" s="64" t="s">
        <v>2</v>
      </c>
      <c r="B11" s="64" t="s">
        <v>3</v>
      </c>
      <c r="C11" s="64" t="s">
        <v>4</v>
      </c>
      <c r="D11" s="64" t="s">
        <v>5</v>
      </c>
      <c r="E11" s="63" t="s">
        <v>6</v>
      </c>
      <c r="F11" s="63"/>
      <c r="G11" s="63"/>
      <c r="H11" s="63"/>
      <c r="I11" s="63"/>
      <c r="J11" s="63" t="s">
        <v>13</v>
      </c>
      <c r="K11" s="63"/>
      <c r="L11" s="63"/>
      <c r="M11" s="63"/>
      <c r="N11" s="63"/>
      <c r="O11" s="63"/>
      <c r="P11" s="63" t="s">
        <v>14</v>
      </c>
    </row>
    <row r="12" spans="1:16" ht="12.75" customHeight="1">
      <c r="A12" s="64"/>
      <c r="B12" s="64"/>
      <c r="C12" s="64"/>
      <c r="D12" s="64"/>
      <c r="E12" s="63" t="s">
        <v>7</v>
      </c>
      <c r="F12" s="63" t="s">
        <v>8</v>
      </c>
      <c r="G12" s="63" t="s">
        <v>9</v>
      </c>
      <c r="H12" s="63"/>
      <c r="I12" s="63" t="s">
        <v>12</v>
      </c>
      <c r="J12" s="63" t="s">
        <v>7</v>
      </c>
      <c r="K12" s="64" t="s">
        <v>102</v>
      </c>
      <c r="L12" s="63" t="s">
        <v>8</v>
      </c>
      <c r="M12" s="63" t="s">
        <v>9</v>
      </c>
      <c r="N12" s="63"/>
      <c r="O12" s="63" t="s">
        <v>12</v>
      </c>
      <c r="P12" s="63"/>
    </row>
    <row r="13" spans="1:16" ht="12.75" customHeight="1">
      <c r="A13" s="64"/>
      <c r="B13" s="64"/>
      <c r="C13" s="64"/>
      <c r="D13" s="64"/>
      <c r="E13" s="63"/>
      <c r="F13" s="63"/>
      <c r="G13" s="63" t="s">
        <v>10</v>
      </c>
      <c r="H13" s="63" t="s">
        <v>11</v>
      </c>
      <c r="I13" s="63"/>
      <c r="J13" s="63"/>
      <c r="K13" s="64"/>
      <c r="L13" s="63"/>
      <c r="M13" s="63" t="s">
        <v>10</v>
      </c>
      <c r="N13" s="63" t="s">
        <v>11</v>
      </c>
      <c r="O13" s="63"/>
      <c r="P13" s="63"/>
    </row>
    <row r="14" spans="1:16" ht="83.25" customHeight="1">
      <c r="A14" s="64"/>
      <c r="B14" s="64"/>
      <c r="C14" s="64"/>
      <c r="D14" s="64"/>
      <c r="E14" s="63"/>
      <c r="F14" s="63"/>
      <c r="G14" s="63"/>
      <c r="H14" s="63"/>
      <c r="I14" s="63"/>
      <c r="J14" s="63"/>
      <c r="K14" s="64"/>
      <c r="L14" s="63"/>
      <c r="M14" s="63"/>
      <c r="N14" s="63"/>
      <c r="O14" s="63"/>
      <c r="P14" s="63"/>
    </row>
    <row r="15" spans="1:16" ht="15.75">
      <c r="A15" s="6">
        <v>1</v>
      </c>
      <c r="B15" s="6">
        <v>2</v>
      </c>
      <c r="C15" s="6">
        <v>3</v>
      </c>
      <c r="D15" s="6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/>
      <c r="L15" s="23">
        <v>11</v>
      </c>
      <c r="M15" s="23">
        <v>12</v>
      </c>
      <c r="N15" s="23">
        <v>13</v>
      </c>
      <c r="O15" s="23">
        <v>14</v>
      </c>
      <c r="P15" s="23">
        <v>16</v>
      </c>
    </row>
    <row r="16" spans="1:16" ht="31.5">
      <c r="A16" s="7" t="s">
        <v>15</v>
      </c>
      <c r="B16" s="8"/>
      <c r="C16" s="9"/>
      <c r="D16" s="15" t="s">
        <v>139</v>
      </c>
      <c r="E16" s="29">
        <f>E17+E20+E25+E46</f>
        <v>42042382</v>
      </c>
      <c r="F16" s="29">
        <f>F17+F20+F25+F46</f>
        <v>36642382</v>
      </c>
      <c r="G16" s="29">
        <f>G17+G20+G25+G46</f>
        <v>24148940</v>
      </c>
      <c r="H16" s="29">
        <f>H17+H20+H25+H46</f>
        <v>657000</v>
      </c>
      <c r="I16" s="29">
        <f>I17+I20+I25+I46</f>
        <v>0</v>
      </c>
      <c r="J16" s="29">
        <f aca="true" t="shared" si="0" ref="J16:O16">J17+J20+J25+J46+J44</f>
        <v>132400</v>
      </c>
      <c r="K16" s="29">
        <f t="shared" si="0"/>
        <v>0</v>
      </c>
      <c r="L16" s="29">
        <f t="shared" si="0"/>
        <v>132400</v>
      </c>
      <c r="M16" s="29">
        <f t="shared" si="0"/>
        <v>81900</v>
      </c>
      <c r="N16" s="29">
        <f t="shared" si="0"/>
        <v>0</v>
      </c>
      <c r="O16" s="29">
        <f t="shared" si="0"/>
        <v>0</v>
      </c>
      <c r="P16" s="18">
        <f aca="true" t="shared" si="1" ref="P16:P67">E16+J16</f>
        <v>42174782</v>
      </c>
    </row>
    <row r="17" spans="1:16" ht="15.75">
      <c r="A17" s="7" t="s">
        <v>16</v>
      </c>
      <c r="B17" s="8"/>
      <c r="C17" s="9"/>
      <c r="D17" s="16" t="s">
        <v>126</v>
      </c>
      <c r="E17" s="29">
        <f aca="true" t="shared" si="2" ref="E17:O17">E18+E37+E39+E42+E45+E30+E32</f>
        <v>33035750</v>
      </c>
      <c r="F17" s="29">
        <f t="shared" si="2"/>
        <v>33035750</v>
      </c>
      <c r="G17" s="29">
        <f t="shared" si="2"/>
        <v>19444500</v>
      </c>
      <c r="H17" s="29">
        <f t="shared" si="2"/>
        <v>569300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  <c r="M17" s="29">
        <f t="shared" si="2"/>
        <v>0</v>
      </c>
      <c r="N17" s="29">
        <f t="shared" si="2"/>
        <v>0</v>
      </c>
      <c r="O17" s="29">
        <f t="shared" si="2"/>
        <v>0</v>
      </c>
      <c r="P17" s="18">
        <f t="shared" si="1"/>
        <v>33035750</v>
      </c>
    </row>
    <row r="18" spans="1:16" ht="78.75">
      <c r="A18" s="7" t="s">
        <v>17</v>
      </c>
      <c r="B18" s="7" t="s">
        <v>19</v>
      </c>
      <c r="C18" s="11" t="s">
        <v>18</v>
      </c>
      <c r="D18" s="10" t="s">
        <v>20</v>
      </c>
      <c r="E18" s="29">
        <v>25195100</v>
      </c>
      <c r="F18" s="29">
        <v>25195100</v>
      </c>
      <c r="G18" s="29">
        <v>18970500</v>
      </c>
      <c r="H18" s="29">
        <v>550100</v>
      </c>
      <c r="I18" s="18"/>
      <c r="J18" s="18"/>
      <c r="K18" s="18"/>
      <c r="L18" s="18"/>
      <c r="M18" s="18"/>
      <c r="N18" s="18"/>
      <c r="O18" s="18"/>
      <c r="P18" s="18">
        <f t="shared" si="1"/>
        <v>25195100</v>
      </c>
    </row>
    <row r="19" spans="1:16" s="48" customFormat="1" ht="58.5" customHeight="1" hidden="1">
      <c r="A19" s="7" t="s">
        <v>120</v>
      </c>
      <c r="B19" s="7" t="s">
        <v>103</v>
      </c>
      <c r="C19" s="11" t="s">
        <v>18</v>
      </c>
      <c r="D19" s="10" t="s">
        <v>119</v>
      </c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>
        <f t="shared" si="1"/>
        <v>0</v>
      </c>
    </row>
    <row r="20" spans="1:16" s="48" customFormat="1" ht="36.75" customHeight="1">
      <c r="A20" s="7" t="s">
        <v>173</v>
      </c>
      <c r="B20" s="7">
        <v>2000</v>
      </c>
      <c r="C20" s="11"/>
      <c r="D20" s="53" t="s">
        <v>140</v>
      </c>
      <c r="E20" s="29">
        <f>E21+E23</f>
        <v>946700</v>
      </c>
      <c r="F20" s="29">
        <f aca="true" t="shared" si="3" ref="F20:O20">F21+F23</f>
        <v>946700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18">
        <f t="shared" si="1"/>
        <v>946700</v>
      </c>
    </row>
    <row r="21" spans="1:16" s="48" customFormat="1" ht="15.75">
      <c r="A21" s="7" t="s">
        <v>127</v>
      </c>
      <c r="B21" s="7" t="s">
        <v>21</v>
      </c>
      <c r="C21" s="9"/>
      <c r="D21" s="10" t="s">
        <v>22</v>
      </c>
      <c r="E21" s="29">
        <f>E22</f>
        <v>860000</v>
      </c>
      <c r="F21" s="29">
        <f>F22</f>
        <v>860000</v>
      </c>
      <c r="G21" s="29">
        <f aca="true" t="shared" si="4" ref="G21:O21">G22</f>
        <v>0</v>
      </c>
      <c r="H21" s="29">
        <f t="shared" si="4"/>
        <v>0</v>
      </c>
      <c r="I21" s="29">
        <f t="shared" si="4"/>
        <v>0</v>
      </c>
      <c r="J21" s="29">
        <f t="shared" si="4"/>
        <v>0</v>
      </c>
      <c r="K21" s="29">
        <f t="shared" si="4"/>
        <v>0</v>
      </c>
      <c r="L21" s="29">
        <f t="shared" si="4"/>
        <v>0</v>
      </c>
      <c r="M21" s="29">
        <f t="shared" si="4"/>
        <v>0</v>
      </c>
      <c r="N21" s="29">
        <f t="shared" si="4"/>
        <v>0</v>
      </c>
      <c r="O21" s="29">
        <f t="shared" si="4"/>
        <v>0</v>
      </c>
      <c r="P21" s="18">
        <f>E21+J21</f>
        <v>860000</v>
      </c>
    </row>
    <row r="22" spans="1:16" s="48" customFormat="1" ht="47.25">
      <c r="A22" s="12" t="s">
        <v>128</v>
      </c>
      <c r="B22" s="12" t="s">
        <v>24</v>
      </c>
      <c r="C22" s="13" t="s">
        <v>23</v>
      </c>
      <c r="D22" s="14" t="s">
        <v>25</v>
      </c>
      <c r="E22" s="28">
        <v>860000</v>
      </c>
      <c r="F22" s="28">
        <v>860000</v>
      </c>
      <c r="G22" s="17">
        <v>0</v>
      </c>
      <c r="H22" s="17">
        <v>0</v>
      </c>
      <c r="I22" s="17">
        <v>0</v>
      </c>
      <c r="J22" s="17"/>
      <c r="K22" s="17"/>
      <c r="L22" s="17">
        <v>0</v>
      </c>
      <c r="M22" s="17">
        <v>0</v>
      </c>
      <c r="N22" s="17">
        <v>0</v>
      </c>
      <c r="O22" s="17"/>
      <c r="P22" s="17">
        <f>E22+J22</f>
        <v>860000</v>
      </c>
    </row>
    <row r="23" spans="1:16" s="48" customFormat="1" ht="31.5">
      <c r="A23" s="7" t="s">
        <v>129</v>
      </c>
      <c r="B23" s="7" t="s">
        <v>26</v>
      </c>
      <c r="C23" s="9"/>
      <c r="D23" s="10" t="s">
        <v>27</v>
      </c>
      <c r="E23" s="29">
        <f>E24</f>
        <v>86700</v>
      </c>
      <c r="F23" s="29">
        <f>F24</f>
        <v>86700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f>E23+J23</f>
        <v>86700</v>
      </c>
    </row>
    <row r="24" spans="1:16" s="48" customFormat="1" ht="31.5">
      <c r="A24" s="12" t="s">
        <v>130</v>
      </c>
      <c r="B24" s="12" t="s">
        <v>29</v>
      </c>
      <c r="C24" s="13" t="s">
        <v>28</v>
      </c>
      <c r="D24" s="14" t="s">
        <v>30</v>
      </c>
      <c r="E24" s="28">
        <v>86700</v>
      </c>
      <c r="F24" s="28">
        <v>86700</v>
      </c>
      <c r="G24" s="17"/>
      <c r="H24" s="17"/>
      <c r="I24" s="17"/>
      <c r="J24" s="17"/>
      <c r="K24" s="17"/>
      <c r="L24" s="17"/>
      <c r="M24" s="17"/>
      <c r="N24" s="17"/>
      <c r="O24" s="17"/>
      <c r="P24" s="18">
        <f>E24+J24</f>
        <v>86700</v>
      </c>
    </row>
    <row r="25" spans="1:16" s="48" customFormat="1" ht="42.75" customHeight="1">
      <c r="A25" s="12"/>
      <c r="B25" s="12"/>
      <c r="C25" s="13"/>
      <c r="D25" s="53" t="s">
        <v>188</v>
      </c>
      <c r="E25" s="29">
        <f>E26+E27</f>
        <v>2059932</v>
      </c>
      <c r="F25" s="29">
        <f aca="true" t="shared" si="5" ref="F25:O25">F26+F27</f>
        <v>2059932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18">
        <f>E25+J25</f>
        <v>2059932</v>
      </c>
    </row>
    <row r="26" spans="1:16" ht="31.5">
      <c r="A26" s="7" t="s">
        <v>107</v>
      </c>
      <c r="B26" s="7" t="s">
        <v>52</v>
      </c>
      <c r="C26" s="11" t="s">
        <v>51</v>
      </c>
      <c r="D26" s="10" t="s">
        <v>53</v>
      </c>
      <c r="E26" s="28">
        <v>1690000</v>
      </c>
      <c r="F26" s="28">
        <v>1690000</v>
      </c>
      <c r="G26" s="18"/>
      <c r="H26" s="18"/>
      <c r="I26" s="18"/>
      <c r="J26" s="18"/>
      <c r="K26" s="18"/>
      <c r="L26" s="18">
        <v>0</v>
      </c>
      <c r="M26" s="18"/>
      <c r="N26" s="18"/>
      <c r="O26" s="18"/>
      <c r="P26" s="18">
        <f t="shared" si="1"/>
        <v>1690000</v>
      </c>
    </row>
    <row r="27" spans="1:16" s="48" customFormat="1" ht="31.5">
      <c r="A27" s="7" t="s">
        <v>129</v>
      </c>
      <c r="B27" s="7" t="s">
        <v>26</v>
      </c>
      <c r="C27" s="9"/>
      <c r="D27" s="10" t="s">
        <v>27</v>
      </c>
      <c r="E27" s="29">
        <f>E28</f>
        <v>369932</v>
      </c>
      <c r="F27" s="29">
        <f>F28</f>
        <v>369932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f>E27+J27</f>
        <v>369932</v>
      </c>
    </row>
    <row r="28" spans="1:16" s="48" customFormat="1" ht="31.5">
      <c r="A28" s="12" t="s">
        <v>148</v>
      </c>
      <c r="B28" s="12" t="s">
        <v>54</v>
      </c>
      <c r="C28" s="13" t="s">
        <v>28</v>
      </c>
      <c r="D28" s="14" t="s">
        <v>55</v>
      </c>
      <c r="E28" s="28">
        <f>E29</f>
        <v>369932</v>
      </c>
      <c r="F28" s="28">
        <f>F29</f>
        <v>369932</v>
      </c>
      <c r="G28" s="28"/>
      <c r="H28" s="28"/>
      <c r="I28" s="28"/>
      <c r="J28" s="28"/>
      <c r="K28" s="28"/>
      <c r="L28" s="28"/>
      <c r="M28" s="28"/>
      <c r="N28" s="28"/>
      <c r="O28" s="28"/>
      <c r="P28" s="18">
        <f>E28+J28</f>
        <v>369932</v>
      </c>
    </row>
    <row r="29" spans="1:16" s="48" customFormat="1" ht="75.75" customHeight="1">
      <c r="A29" s="12"/>
      <c r="B29" s="12"/>
      <c r="C29" s="13"/>
      <c r="D29" s="20" t="s">
        <v>186</v>
      </c>
      <c r="E29" s="28">
        <v>369932</v>
      </c>
      <c r="F29" s="28">
        <v>369932</v>
      </c>
      <c r="G29" s="18"/>
      <c r="H29" s="18"/>
      <c r="I29" s="18"/>
      <c r="J29" s="18"/>
      <c r="K29" s="18"/>
      <c r="L29" s="18"/>
      <c r="M29" s="18"/>
      <c r="N29" s="18"/>
      <c r="O29" s="18"/>
      <c r="P29" s="18">
        <f>E29+J29</f>
        <v>369932</v>
      </c>
    </row>
    <row r="30" spans="1:16" s="48" customFormat="1" ht="31.5">
      <c r="A30" s="7" t="s">
        <v>145</v>
      </c>
      <c r="B30" s="7" t="s">
        <v>31</v>
      </c>
      <c r="C30" s="9"/>
      <c r="D30" s="10" t="s">
        <v>32</v>
      </c>
      <c r="E30" s="29">
        <f>E31</f>
        <v>615000</v>
      </c>
      <c r="F30" s="29">
        <f>F31</f>
        <v>615000</v>
      </c>
      <c r="G30" s="29">
        <v>474000</v>
      </c>
      <c r="H30" s="29">
        <v>19200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f aca="true" t="shared" si="6" ref="P30:P36">E30+J30</f>
        <v>615000</v>
      </c>
    </row>
    <row r="31" spans="1:16" s="48" customFormat="1" ht="31.5">
      <c r="A31" s="12" t="s">
        <v>151</v>
      </c>
      <c r="B31" s="12" t="s">
        <v>34</v>
      </c>
      <c r="C31" s="13" t="s">
        <v>33</v>
      </c>
      <c r="D31" s="14" t="s">
        <v>35</v>
      </c>
      <c r="E31" s="28">
        <v>615000</v>
      </c>
      <c r="F31" s="28">
        <v>615000</v>
      </c>
      <c r="G31" s="17">
        <v>474000</v>
      </c>
      <c r="H31" s="17">
        <v>19200</v>
      </c>
      <c r="I31" s="17"/>
      <c r="J31" s="17"/>
      <c r="K31" s="17"/>
      <c r="L31" s="17"/>
      <c r="M31" s="17"/>
      <c r="N31" s="18"/>
      <c r="O31" s="18"/>
      <c r="P31" s="18">
        <f t="shared" si="6"/>
        <v>615000</v>
      </c>
    </row>
    <row r="32" spans="1:16" s="48" customFormat="1" ht="15.75">
      <c r="A32" s="7" t="s">
        <v>146</v>
      </c>
      <c r="B32" s="7" t="s">
        <v>63</v>
      </c>
      <c r="C32" s="9"/>
      <c r="D32" s="10" t="s">
        <v>64</v>
      </c>
      <c r="E32" s="29">
        <f>E33</f>
        <v>1088050</v>
      </c>
      <c r="F32" s="29">
        <f>F33</f>
        <v>1088050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f t="shared" si="6"/>
        <v>1088050</v>
      </c>
    </row>
    <row r="33" spans="1:16" s="48" customFormat="1" ht="31.5">
      <c r="A33" s="12" t="s">
        <v>147</v>
      </c>
      <c r="B33" s="12" t="s">
        <v>65</v>
      </c>
      <c r="C33" s="13" t="s">
        <v>46</v>
      </c>
      <c r="D33" s="14" t="s">
        <v>66</v>
      </c>
      <c r="E33" s="28">
        <v>1088050</v>
      </c>
      <c r="F33" s="28">
        <v>1088050</v>
      </c>
      <c r="G33" s="28">
        <f aca="true" t="shared" si="7" ref="G33:M33">G34+G35+G36</f>
        <v>0</v>
      </c>
      <c r="H33" s="28">
        <f t="shared" si="7"/>
        <v>0</v>
      </c>
      <c r="I33" s="28">
        <f t="shared" si="7"/>
        <v>0</v>
      </c>
      <c r="J33" s="28">
        <f t="shared" si="7"/>
        <v>0</v>
      </c>
      <c r="K33" s="28">
        <f t="shared" si="7"/>
        <v>0</v>
      </c>
      <c r="L33" s="28">
        <f t="shared" si="7"/>
        <v>0</v>
      </c>
      <c r="M33" s="28">
        <f t="shared" si="7"/>
        <v>0</v>
      </c>
      <c r="N33" s="18">
        <v>0</v>
      </c>
      <c r="O33" s="18">
        <v>0</v>
      </c>
      <c r="P33" s="18">
        <f t="shared" si="6"/>
        <v>1088050</v>
      </c>
    </row>
    <row r="34" spans="1:16" s="48" customFormat="1" ht="168" customHeight="1">
      <c r="A34" s="12"/>
      <c r="B34" s="12"/>
      <c r="C34" s="13"/>
      <c r="D34" s="40" t="s">
        <v>182</v>
      </c>
      <c r="E34" s="28">
        <v>1007400</v>
      </c>
      <c r="F34" s="28">
        <v>1007400</v>
      </c>
      <c r="G34" s="17"/>
      <c r="H34" s="17"/>
      <c r="I34" s="17"/>
      <c r="J34" s="17"/>
      <c r="K34" s="17"/>
      <c r="L34" s="17"/>
      <c r="M34" s="17"/>
      <c r="N34" s="18"/>
      <c r="O34" s="18"/>
      <c r="P34" s="18">
        <f t="shared" si="6"/>
        <v>1007400</v>
      </c>
    </row>
    <row r="35" spans="1:16" s="48" customFormat="1" ht="174.75" customHeight="1">
      <c r="A35" s="12"/>
      <c r="B35" s="12"/>
      <c r="C35" s="13"/>
      <c r="D35" s="40" t="s">
        <v>183</v>
      </c>
      <c r="E35" s="28">
        <v>30800</v>
      </c>
      <c r="F35" s="28">
        <v>30800</v>
      </c>
      <c r="G35" s="17"/>
      <c r="H35" s="17"/>
      <c r="I35" s="17"/>
      <c r="J35" s="17"/>
      <c r="K35" s="17"/>
      <c r="L35" s="17"/>
      <c r="M35" s="17"/>
      <c r="N35" s="18"/>
      <c r="O35" s="18"/>
      <c r="P35" s="18">
        <f t="shared" si="6"/>
        <v>30800</v>
      </c>
    </row>
    <row r="36" spans="1:16" s="48" customFormat="1" ht="115.5" customHeight="1">
      <c r="A36" s="12"/>
      <c r="B36" s="12"/>
      <c r="C36" s="13"/>
      <c r="D36" s="40" t="s">
        <v>184</v>
      </c>
      <c r="E36" s="28">
        <v>49850</v>
      </c>
      <c r="F36" s="28">
        <v>49850</v>
      </c>
      <c r="G36" s="17"/>
      <c r="H36" s="17"/>
      <c r="I36" s="17"/>
      <c r="J36" s="17"/>
      <c r="K36" s="17"/>
      <c r="L36" s="17"/>
      <c r="M36" s="17"/>
      <c r="N36" s="18"/>
      <c r="O36" s="18"/>
      <c r="P36" s="18">
        <f t="shared" si="6"/>
        <v>49850</v>
      </c>
    </row>
    <row r="37" spans="1:16" ht="31.5">
      <c r="A37" s="7" t="s">
        <v>131</v>
      </c>
      <c r="B37" s="7" t="s">
        <v>36</v>
      </c>
      <c r="C37" s="9"/>
      <c r="D37" s="10" t="s">
        <v>37</v>
      </c>
      <c r="E37" s="29">
        <f>E38</f>
        <v>660000</v>
      </c>
      <c r="F37" s="29">
        <f aca="true" t="shared" si="8" ref="F37:M37">F38</f>
        <v>660000</v>
      </c>
      <c r="G37" s="29">
        <f t="shared" si="8"/>
        <v>0</v>
      </c>
      <c r="H37" s="29">
        <f t="shared" si="8"/>
        <v>0</v>
      </c>
      <c r="I37" s="29">
        <f t="shared" si="8"/>
        <v>0</v>
      </c>
      <c r="J37" s="29">
        <f t="shared" si="8"/>
        <v>0</v>
      </c>
      <c r="K37" s="29">
        <f t="shared" si="8"/>
        <v>0</v>
      </c>
      <c r="L37" s="29">
        <f t="shared" si="8"/>
        <v>0</v>
      </c>
      <c r="M37" s="29">
        <f t="shared" si="8"/>
        <v>0</v>
      </c>
      <c r="N37" s="29">
        <f>N38</f>
        <v>0</v>
      </c>
      <c r="O37" s="29">
        <f>O38</f>
        <v>0</v>
      </c>
      <c r="P37" s="18">
        <f t="shared" si="1"/>
        <v>660000</v>
      </c>
    </row>
    <row r="38" spans="1:16" ht="63">
      <c r="A38" s="12" t="s">
        <v>132</v>
      </c>
      <c r="B38" s="12" t="s">
        <v>39</v>
      </c>
      <c r="C38" s="13" t="s">
        <v>38</v>
      </c>
      <c r="D38" s="14" t="s">
        <v>40</v>
      </c>
      <c r="E38" s="28">
        <v>660000</v>
      </c>
      <c r="F38" s="28">
        <v>660000</v>
      </c>
      <c r="G38" s="17"/>
      <c r="H38" s="17"/>
      <c r="I38" s="17"/>
      <c r="J38" s="17"/>
      <c r="K38" s="17"/>
      <c r="L38" s="17"/>
      <c r="M38" s="17"/>
      <c r="N38" s="17"/>
      <c r="O38" s="17"/>
      <c r="P38" s="17">
        <f t="shared" si="1"/>
        <v>660000</v>
      </c>
    </row>
    <row r="39" spans="1:16" ht="15.75">
      <c r="A39" s="7" t="s">
        <v>111</v>
      </c>
      <c r="B39" s="26">
        <v>6000</v>
      </c>
      <c r="C39" s="50"/>
      <c r="D39" s="55" t="s">
        <v>110</v>
      </c>
      <c r="E39" s="29">
        <f>E40+E41</f>
        <v>4150000</v>
      </c>
      <c r="F39" s="29">
        <f aca="true" t="shared" si="9" ref="F39:O39">F40+F41</f>
        <v>4150000</v>
      </c>
      <c r="G39" s="29">
        <f t="shared" si="9"/>
        <v>0</v>
      </c>
      <c r="H39" s="29">
        <f t="shared" si="9"/>
        <v>0</v>
      </c>
      <c r="I39" s="29">
        <f t="shared" si="9"/>
        <v>0</v>
      </c>
      <c r="J39" s="29">
        <f t="shared" si="9"/>
        <v>0</v>
      </c>
      <c r="K39" s="29">
        <f t="shared" si="9"/>
        <v>0</v>
      </c>
      <c r="L39" s="29">
        <f t="shared" si="9"/>
        <v>0</v>
      </c>
      <c r="M39" s="29">
        <f t="shared" si="9"/>
        <v>0</v>
      </c>
      <c r="N39" s="29">
        <f t="shared" si="9"/>
        <v>0</v>
      </c>
      <c r="O39" s="29">
        <f t="shared" si="9"/>
        <v>0</v>
      </c>
      <c r="P39" s="18">
        <f t="shared" si="1"/>
        <v>4150000</v>
      </c>
    </row>
    <row r="40" spans="1:16" ht="30" customHeight="1">
      <c r="A40" s="12" t="s">
        <v>113</v>
      </c>
      <c r="B40" s="37">
        <v>6013</v>
      </c>
      <c r="C40" s="13" t="s">
        <v>174</v>
      </c>
      <c r="D40" s="49" t="s">
        <v>112</v>
      </c>
      <c r="E40" s="28">
        <v>50000</v>
      </c>
      <c r="F40" s="28">
        <v>50000</v>
      </c>
      <c r="G40" s="17"/>
      <c r="H40" s="17"/>
      <c r="I40" s="17"/>
      <c r="J40" s="17"/>
      <c r="K40" s="17"/>
      <c r="L40" s="17"/>
      <c r="M40" s="17"/>
      <c r="N40" s="17"/>
      <c r="O40" s="17"/>
      <c r="P40" s="17">
        <f t="shared" si="1"/>
        <v>50000</v>
      </c>
    </row>
    <row r="41" spans="1:16" ht="31.5" customHeight="1">
      <c r="A41" s="12" t="s">
        <v>109</v>
      </c>
      <c r="B41" s="37">
        <v>6030</v>
      </c>
      <c r="C41" s="13" t="s">
        <v>174</v>
      </c>
      <c r="D41" s="19" t="s">
        <v>108</v>
      </c>
      <c r="E41" s="28">
        <v>4100000</v>
      </c>
      <c r="F41" s="28">
        <v>4100000</v>
      </c>
      <c r="G41" s="17"/>
      <c r="H41" s="17"/>
      <c r="I41" s="17"/>
      <c r="J41" s="17"/>
      <c r="K41" s="17"/>
      <c r="L41" s="17"/>
      <c r="M41" s="17"/>
      <c r="N41" s="17"/>
      <c r="O41" s="17"/>
      <c r="P41" s="17">
        <f t="shared" si="1"/>
        <v>4100000</v>
      </c>
    </row>
    <row r="42" spans="1:16" ht="30.75" customHeight="1">
      <c r="A42" s="7" t="s">
        <v>115</v>
      </c>
      <c r="B42" s="26">
        <v>7000</v>
      </c>
      <c r="C42" s="50"/>
      <c r="D42" s="55" t="s">
        <v>114</v>
      </c>
      <c r="E42" s="29">
        <f>E43</f>
        <v>1100000</v>
      </c>
      <c r="F42" s="29">
        <f aca="true" t="shared" si="10" ref="F42:O42">F43</f>
        <v>1100000</v>
      </c>
      <c r="G42" s="29">
        <f t="shared" si="10"/>
        <v>0</v>
      </c>
      <c r="H42" s="29">
        <f t="shared" si="10"/>
        <v>0</v>
      </c>
      <c r="I42" s="29">
        <f t="shared" si="10"/>
        <v>0</v>
      </c>
      <c r="J42" s="29">
        <f t="shared" si="10"/>
        <v>0</v>
      </c>
      <c r="K42" s="29">
        <f t="shared" si="10"/>
        <v>0</v>
      </c>
      <c r="L42" s="29">
        <f t="shared" si="10"/>
        <v>0</v>
      </c>
      <c r="M42" s="29">
        <f t="shared" si="10"/>
        <v>0</v>
      </c>
      <c r="N42" s="29">
        <f t="shared" si="10"/>
        <v>0</v>
      </c>
      <c r="O42" s="29">
        <f t="shared" si="10"/>
        <v>0</v>
      </c>
      <c r="P42" s="18">
        <f t="shared" si="1"/>
        <v>1100000</v>
      </c>
    </row>
    <row r="43" spans="1:16" ht="52.5" customHeight="1">
      <c r="A43" s="12" t="s">
        <v>118</v>
      </c>
      <c r="B43" s="62" t="s">
        <v>117</v>
      </c>
      <c r="C43" s="13" t="s">
        <v>175</v>
      </c>
      <c r="D43" s="51" t="s">
        <v>116</v>
      </c>
      <c r="E43" s="28">
        <v>1100000</v>
      </c>
      <c r="F43" s="28">
        <v>1100000</v>
      </c>
      <c r="G43" s="17"/>
      <c r="H43" s="17"/>
      <c r="I43" s="17"/>
      <c r="J43" s="17"/>
      <c r="K43" s="17"/>
      <c r="L43" s="17"/>
      <c r="M43" s="17"/>
      <c r="N43" s="17"/>
      <c r="O43" s="17"/>
      <c r="P43" s="17">
        <f t="shared" si="1"/>
        <v>1100000</v>
      </c>
    </row>
    <row r="44" spans="1:16" s="48" customFormat="1" ht="40.5" customHeight="1">
      <c r="A44" s="12">
        <v>118311</v>
      </c>
      <c r="B44" s="62">
        <v>8311</v>
      </c>
      <c r="C44" s="13" t="s">
        <v>177</v>
      </c>
      <c r="D44" s="51" t="s">
        <v>178</v>
      </c>
      <c r="E44" s="28"/>
      <c r="F44" s="28"/>
      <c r="G44" s="17"/>
      <c r="H44" s="17"/>
      <c r="I44" s="17"/>
      <c r="J44" s="18">
        <v>32400</v>
      </c>
      <c r="K44" s="17"/>
      <c r="L44" s="17">
        <v>32400</v>
      </c>
      <c r="M44" s="17"/>
      <c r="N44" s="17"/>
      <c r="O44" s="17"/>
      <c r="P44" s="17">
        <v>32400</v>
      </c>
    </row>
    <row r="45" spans="1:16" s="48" customFormat="1" ht="105.75" customHeight="1">
      <c r="A45" s="7" t="s">
        <v>141</v>
      </c>
      <c r="B45" s="7" t="s">
        <v>61</v>
      </c>
      <c r="C45" s="11" t="s">
        <v>56</v>
      </c>
      <c r="D45" s="10" t="s">
        <v>62</v>
      </c>
      <c r="E45" s="29">
        <v>227600</v>
      </c>
      <c r="F45" s="29">
        <v>227600</v>
      </c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1"/>
        <v>227600</v>
      </c>
    </row>
    <row r="46" spans="1:16" s="48" customFormat="1" ht="40.5" customHeight="1">
      <c r="A46" s="7" t="s">
        <v>143</v>
      </c>
      <c r="B46" s="7" t="s">
        <v>57</v>
      </c>
      <c r="C46" s="38"/>
      <c r="D46" s="51" t="s">
        <v>142</v>
      </c>
      <c r="E46" s="29">
        <f>E47</f>
        <v>6000000</v>
      </c>
      <c r="F46" s="29">
        <f aca="true" t="shared" si="11" ref="F46:O47">F47</f>
        <v>600000</v>
      </c>
      <c r="G46" s="29">
        <f t="shared" si="11"/>
        <v>4704440</v>
      </c>
      <c r="H46" s="29">
        <f t="shared" si="11"/>
        <v>87700</v>
      </c>
      <c r="I46" s="29">
        <f t="shared" si="11"/>
        <v>0</v>
      </c>
      <c r="J46" s="29">
        <f t="shared" si="11"/>
        <v>100000</v>
      </c>
      <c r="K46" s="29">
        <f t="shared" si="11"/>
        <v>0</v>
      </c>
      <c r="L46" s="29">
        <f t="shared" si="11"/>
        <v>100000</v>
      </c>
      <c r="M46" s="29">
        <f t="shared" si="11"/>
        <v>81900</v>
      </c>
      <c r="N46" s="29">
        <f t="shared" si="11"/>
        <v>0</v>
      </c>
      <c r="O46" s="29">
        <f t="shared" si="11"/>
        <v>0</v>
      </c>
      <c r="P46" s="18">
        <f t="shared" si="1"/>
        <v>6100000</v>
      </c>
    </row>
    <row r="47" spans="1:16" s="48" customFormat="1" ht="74.25" customHeight="1">
      <c r="A47" s="7" t="s">
        <v>143</v>
      </c>
      <c r="B47" s="7" t="s">
        <v>57</v>
      </c>
      <c r="C47" s="9"/>
      <c r="D47" s="10" t="s">
        <v>58</v>
      </c>
      <c r="E47" s="28">
        <f>E48</f>
        <v>6000000</v>
      </c>
      <c r="F47" s="28">
        <f t="shared" si="11"/>
        <v>600000</v>
      </c>
      <c r="G47" s="28">
        <f t="shared" si="11"/>
        <v>4704440</v>
      </c>
      <c r="H47" s="28">
        <f t="shared" si="11"/>
        <v>87700</v>
      </c>
      <c r="I47" s="28">
        <f t="shared" si="11"/>
        <v>0</v>
      </c>
      <c r="J47" s="28">
        <f t="shared" si="11"/>
        <v>100000</v>
      </c>
      <c r="K47" s="28">
        <f t="shared" si="11"/>
        <v>0</v>
      </c>
      <c r="L47" s="28">
        <f t="shared" si="11"/>
        <v>100000</v>
      </c>
      <c r="M47" s="28">
        <f t="shared" si="11"/>
        <v>81900</v>
      </c>
      <c r="N47" s="28">
        <f t="shared" si="11"/>
        <v>0</v>
      </c>
      <c r="O47" s="28">
        <f>O48</f>
        <v>0</v>
      </c>
      <c r="P47" s="18">
        <f t="shared" si="1"/>
        <v>6100000</v>
      </c>
    </row>
    <row r="48" spans="1:16" s="48" customFormat="1" ht="67.5" customHeight="1">
      <c r="A48" s="12" t="s">
        <v>144</v>
      </c>
      <c r="B48" s="12" t="s">
        <v>59</v>
      </c>
      <c r="C48" s="13" t="s">
        <v>44</v>
      </c>
      <c r="D48" s="14" t="s">
        <v>60</v>
      </c>
      <c r="E48" s="28">
        <v>6000000</v>
      </c>
      <c r="F48" s="28">
        <v>600000</v>
      </c>
      <c r="G48" s="17">
        <v>4704440</v>
      </c>
      <c r="H48" s="17">
        <v>87700</v>
      </c>
      <c r="I48" s="17"/>
      <c r="J48" s="17">
        <v>100000</v>
      </c>
      <c r="K48" s="17"/>
      <c r="L48" s="17">
        <v>100000</v>
      </c>
      <c r="M48" s="17">
        <v>81900</v>
      </c>
      <c r="N48" s="17"/>
      <c r="O48" s="17"/>
      <c r="P48" s="17">
        <f>E48+J48</f>
        <v>6100000</v>
      </c>
    </row>
    <row r="49" spans="1:16" ht="47.25">
      <c r="A49" s="7" t="s">
        <v>41</v>
      </c>
      <c r="B49" s="8"/>
      <c r="C49" s="9"/>
      <c r="D49" s="15" t="s">
        <v>134</v>
      </c>
      <c r="E49" s="29">
        <f>E50</f>
        <v>89423992</v>
      </c>
      <c r="F49" s="29">
        <f aca="true" t="shared" si="12" ref="F49:O49">F50</f>
        <v>89423992</v>
      </c>
      <c r="G49" s="29">
        <f t="shared" si="12"/>
        <v>64010960</v>
      </c>
      <c r="H49" s="29">
        <f t="shared" si="12"/>
        <v>6424300</v>
      </c>
      <c r="I49" s="29">
        <f t="shared" si="12"/>
        <v>0</v>
      </c>
      <c r="J49" s="29">
        <f t="shared" si="12"/>
        <v>1098411</v>
      </c>
      <c r="K49" s="29">
        <f t="shared" si="12"/>
        <v>0</v>
      </c>
      <c r="L49" s="29">
        <f t="shared" si="12"/>
        <v>1052200</v>
      </c>
      <c r="M49" s="29">
        <f t="shared" si="12"/>
        <v>0</v>
      </c>
      <c r="N49" s="29">
        <f t="shared" si="12"/>
        <v>0</v>
      </c>
      <c r="O49" s="29">
        <f t="shared" si="12"/>
        <v>46211</v>
      </c>
      <c r="P49" s="18">
        <f t="shared" si="1"/>
        <v>90522403</v>
      </c>
    </row>
    <row r="50" spans="1:16" ht="53.25" customHeight="1">
      <c r="A50" s="7" t="s">
        <v>42</v>
      </c>
      <c r="B50" s="8"/>
      <c r="C50" s="9"/>
      <c r="D50" s="15" t="s">
        <v>133</v>
      </c>
      <c r="E50" s="29">
        <f>E51+E52+E53+E54+E56+E59+E63+E66+E67</f>
        <v>89423992</v>
      </c>
      <c r="F50" s="29">
        <f aca="true" t="shared" si="13" ref="F50:O50">F51+F52+F53+F54+F56+F59+F63+F66+F67</f>
        <v>89423992</v>
      </c>
      <c r="G50" s="29">
        <f t="shared" si="13"/>
        <v>64010960</v>
      </c>
      <c r="H50" s="29">
        <f t="shared" si="13"/>
        <v>6424300</v>
      </c>
      <c r="I50" s="29">
        <f t="shared" si="13"/>
        <v>0</v>
      </c>
      <c r="J50" s="29">
        <f t="shared" si="13"/>
        <v>1098411</v>
      </c>
      <c r="K50" s="29">
        <f t="shared" si="13"/>
        <v>0</v>
      </c>
      <c r="L50" s="29">
        <f t="shared" si="13"/>
        <v>1052200</v>
      </c>
      <c r="M50" s="29">
        <f t="shared" si="13"/>
        <v>0</v>
      </c>
      <c r="N50" s="29">
        <f t="shared" si="13"/>
        <v>0</v>
      </c>
      <c r="O50" s="29">
        <f t="shared" si="13"/>
        <v>46211</v>
      </c>
      <c r="P50" s="18">
        <f t="shared" si="1"/>
        <v>90522403</v>
      </c>
    </row>
    <row r="51" spans="1:16" s="48" customFormat="1" ht="64.5" customHeight="1">
      <c r="A51" s="7" t="s">
        <v>122</v>
      </c>
      <c r="B51" s="7" t="s">
        <v>103</v>
      </c>
      <c r="C51" s="11" t="s">
        <v>18</v>
      </c>
      <c r="D51" s="10" t="s">
        <v>119</v>
      </c>
      <c r="E51" s="39">
        <v>861000</v>
      </c>
      <c r="F51" s="39">
        <v>861000</v>
      </c>
      <c r="G51" s="17">
        <v>705600</v>
      </c>
      <c r="H51" s="29"/>
      <c r="I51" s="29"/>
      <c r="J51" s="29"/>
      <c r="K51" s="29"/>
      <c r="L51" s="29"/>
      <c r="M51" s="29"/>
      <c r="N51" s="29"/>
      <c r="O51" s="29"/>
      <c r="P51" s="18">
        <f t="shared" si="1"/>
        <v>861000</v>
      </c>
    </row>
    <row r="52" spans="1:16" s="48" customFormat="1" ht="32.25" customHeight="1">
      <c r="A52" s="7" t="s">
        <v>125</v>
      </c>
      <c r="B52" s="7" t="s">
        <v>56</v>
      </c>
      <c r="C52" s="11" t="s">
        <v>185</v>
      </c>
      <c r="D52" s="10" t="s">
        <v>124</v>
      </c>
      <c r="E52" s="58">
        <v>9400000</v>
      </c>
      <c r="F52" s="58">
        <v>9400000</v>
      </c>
      <c r="G52" s="18">
        <v>6066800</v>
      </c>
      <c r="H52" s="29">
        <v>890100</v>
      </c>
      <c r="I52" s="29"/>
      <c r="J52" s="29">
        <v>200000</v>
      </c>
      <c r="K52" s="29"/>
      <c r="L52" s="29">
        <v>200000</v>
      </c>
      <c r="M52" s="29"/>
      <c r="N52" s="29"/>
      <c r="O52" s="29"/>
      <c r="P52" s="18">
        <f t="shared" si="1"/>
        <v>9600000</v>
      </c>
    </row>
    <row r="53" spans="1:16" s="48" customFormat="1" ht="31.5">
      <c r="A53" s="7" t="s">
        <v>153</v>
      </c>
      <c r="B53" s="7">
        <v>1021</v>
      </c>
      <c r="C53" s="11" t="s">
        <v>43</v>
      </c>
      <c r="D53" s="14" t="s">
        <v>152</v>
      </c>
      <c r="E53" s="29">
        <v>18957050</v>
      </c>
      <c r="F53" s="29">
        <v>18957050</v>
      </c>
      <c r="G53" s="29">
        <v>8935000</v>
      </c>
      <c r="H53" s="29">
        <v>5100000</v>
      </c>
      <c r="I53" s="29"/>
      <c r="J53" s="29">
        <v>846200</v>
      </c>
      <c r="K53" s="29"/>
      <c r="L53" s="29">
        <v>846200</v>
      </c>
      <c r="M53" s="29"/>
      <c r="N53" s="29"/>
      <c r="O53" s="29"/>
      <c r="P53" s="18">
        <f t="shared" si="1"/>
        <v>19803250</v>
      </c>
    </row>
    <row r="54" spans="1:16" s="48" customFormat="1" ht="31.5">
      <c r="A54" s="7" t="s">
        <v>155</v>
      </c>
      <c r="B54" s="7">
        <v>1030</v>
      </c>
      <c r="C54" s="11" t="s">
        <v>43</v>
      </c>
      <c r="D54" s="53" t="s">
        <v>156</v>
      </c>
      <c r="E54" s="29">
        <v>50735700</v>
      </c>
      <c r="F54" s="29">
        <v>50735700</v>
      </c>
      <c r="G54" s="29">
        <v>41586700</v>
      </c>
      <c r="H54" s="29"/>
      <c r="I54" s="29"/>
      <c r="J54" s="29"/>
      <c r="K54" s="29"/>
      <c r="L54" s="29"/>
      <c r="M54" s="29"/>
      <c r="N54" s="29"/>
      <c r="O54" s="29"/>
      <c r="P54" s="18">
        <f t="shared" si="1"/>
        <v>50735700</v>
      </c>
    </row>
    <row r="55" spans="1:16" ht="31.5">
      <c r="A55" s="7" t="s">
        <v>154</v>
      </c>
      <c r="B55" s="7">
        <v>1031</v>
      </c>
      <c r="C55" s="11" t="s">
        <v>43</v>
      </c>
      <c r="D55" s="54" t="s">
        <v>156</v>
      </c>
      <c r="E55" s="28">
        <v>50735700</v>
      </c>
      <c r="F55" s="28">
        <v>50735700</v>
      </c>
      <c r="G55" s="28">
        <v>41586900</v>
      </c>
      <c r="H55" s="31"/>
      <c r="I55" s="18"/>
      <c r="J55" s="18"/>
      <c r="K55" s="18"/>
      <c r="L55" s="18"/>
      <c r="M55" s="18"/>
      <c r="N55" s="18"/>
      <c r="O55" s="18"/>
      <c r="P55" s="18">
        <f t="shared" si="1"/>
        <v>50735700</v>
      </c>
    </row>
    <row r="56" spans="1:16" s="48" customFormat="1" ht="47.25">
      <c r="A56" s="7" t="s">
        <v>163</v>
      </c>
      <c r="B56" s="7">
        <v>1070</v>
      </c>
      <c r="C56" s="11" t="s">
        <v>45</v>
      </c>
      <c r="D56" s="10" t="s">
        <v>97</v>
      </c>
      <c r="E56" s="29">
        <f>E57+E58</f>
        <v>4228000</v>
      </c>
      <c r="F56" s="29">
        <f aca="true" t="shared" si="14" ref="F56:O56">F57+F58</f>
        <v>4228000</v>
      </c>
      <c r="G56" s="29">
        <f t="shared" si="14"/>
        <v>3024000</v>
      </c>
      <c r="H56" s="29">
        <f t="shared" si="14"/>
        <v>288600</v>
      </c>
      <c r="I56" s="29">
        <f t="shared" si="14"/>
        <v>0</v>
      </c>
      <c r="J56" s="29">
        <f t="shared" si="14"/>
        <v>6000</v>
      </c>
      <c r="K56" s="29">
        <f t="shared" si="14"/>
        <v>0</v>
      </c>
      <c r="L56" s="29">
        <f t="shared" si="14"/>
        <v>6000</v>
      </c>
      <c r="M56" s="29">
        <f t="shared" si="14"/>
        <v>0</v>
      </c>
      <c r="N56" s="29">
        <f t="shared" si="14"/>
        <v>0</v>
      </c>
      <c r="O56" s="29">
        <f t="shared" si="14"/>
        <v>0</v>
      </c>
      <c r="P56" s="18">
        <f t="shared" si="1"/>
        <v>4234000</v>
      </c>
    </row>
    <row r="57" spans="1:16" s="48" customFormat="1" ht="15.75">
      <c r="A57" s="12" t="s">
        <v>163</v>
      </c>
      <c r="B57" s="12">
        <v>1070</v>
      </c>
      <c r="C57" s="13" t="s">
        <v>45</v>
      </c>
      <c r="D57" s="19" t="s">
        <v>94</v>
      </c>
      <c r="E57" s="28">
        <v>2158000</v>
      </c>
      <c r="F57" s="28">
        <v>2158000</v>
      </c>
      <c r="G57" s="28">
        <v>1512000</v>
      </c>
      <c r="H57" s="28">
        <v>204700</v>
      </c>
      <c r="I57" s="28">
        <v>0</v>
      </c>
      <c r="J57" s="28">
        <v>6000</v>
      </c>
      <c r="K57" s="28">
        <v>0</v>
      </c>
      <c r="L57" s="28">
        <v>6000</v>
      </c>
      <c r="M57" s="28">
        <v>0</v>
      </c>
      <c r="N57" s="28">
        <v>0</v>
      </c>
      <c r="O57" s="28">
        <v>0</v>
      </c>
      <c r="P57" s="18">
        <f t="shared" si="1"/>
        <v>2164000</v>
      </c>
    </row>
    <row r="58" spans="1:16" s="48" customFormat="1" ht="15.75">
      <c r="A58" s="12" t="s">
        <v>163</v>
      </c>
      <c r="B58" s="12">
        <v>1070</v>
      </c>
      <c r="C58" s="13" t="s">
        <v>45</v>
      </c>
      <c r="D58" s="19" t="s">
        <v>95</v>
      </c>
      <c r="E58" s="28">
        <v>2070000</v>
      </c>
      <c r="F58" s="28">
        <v>2070000</v>
      </c>
      <c r="G58" s="28">
        <v>1512000</v>
      </c>
      <c r="H58" s="28">
        <v>83900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18">
        <f t="shared" si="1"/>
        <v>2070000</v>
      </c>
    </row>
    <row r="59" spans="1:16" ht="31.5">
      <c r="A59" s="7" t="s">
        <v>157</v>
      </c>
      <c r="B59" s="7" t="s">
        <v>158</v>
      </c>
      <c r="C59" s="9"/>
      <c r="D59" s="10" t="s">
        <v>48</v>
      </c>
      <c r="E59" s="29">
        <f>E60+E62</f>
        <v>2931100</v>
      </c>
      <c r="F59" s="29">
        <f aca="true" t="shared" si="15" ref="F59:O59">F60+F62</f>
        <v>2931100</v>
      </c>
      <c r="G59" s="29">
        <f t="shared" si="15"/>
        <v>2018400</v>
      </c>
      <c r="H59" s="29">
        <f t="shared" si="15"/>
        <v>71600</v>
      </c>
      <c r="I59" s="29">
        <f t="shared" si="15"/>
        <v>0</v>
      </c>
      <c r="J59" s="29">
        <f t="shared" si="15"/>
        <v>0</v>
      </c>
      <c r="K59" s="29">
        <f t="shared" si="15"/>
        <v>0</v>
      </c>
      <c r="L59" s="29">
        <f t="shared" si="15"/>
        <v>0</v>
      </c>
      <c r="M59" s="29">
        <f t="shared" si="15"/>
        <v>0</v>
      </c>
      <c r="N59" s="29">
        <f t="shared" si="15"/>
        <v>0</v>
      </c>
      <c r="O59" s="29">
        <f t="shared" si="15"/>
        <v>0</v>
      </c>
      <c r="P59" s="18">
        <f t="shared" si="1"/>
        <v>2931100</v>
      </c>
    </row>
    <row r="60" spans="1:16" ht="31.5">
      <c r="A60" s="12" t="s">
        <v>159</v>
      </c>
      <c r="B60" s="12" t="s">
        <v>160</v>
      </c>
      <c r="C60" s="13" t="s">
        <v>47</v>
      </c>
      <c r="D60" s="14" t="s">
        <v>49</v>
      </c>
      <c r="E60" s="28">
        <v>2913000</v>
      </c>
      <c r="F60" s="28">
        <v>2913000</v>
      </c>
      <c r="G60" s="17">
        <v>2018400</v>
      </c>
      <c r="H60" s="17">
        <v>71600</v>
      </c>
      <c r="I60" s="17"/>
      <c r="J60" s="17"/>
      <c r="K60" s="17"/>
      <c r="L60" s="17"/>
      <c r="M60" s="18"/>
      <c r="N60" s="18"/>
      <c r="O60" s="18"/>
      <c r="P60" s="18">
        <f t="shared" si="1"/>
        <v>2913000</v>
      </c>
    </row>
    <row r="61" spans="1:16" ht="68.25" customHeight="1">
      <c r="A61" s="32"/>
      <c r="B61" s="32"/>
      <c r="C61" s="32"/>
      <c r="D61" s="33" t="s">
        <v>96</v>
      </c>
      <c r="E61" s="34">
        <v>2913000</v>
      </c>
      <c r="F61" s="34">
        <v>2913000</v>
      </c>
      <c r="G61" s="34">
        <v>2018400</v>
      </c>
      <c r="H61" s="34">
        <v>71600</v>
      </c>
      <c r="I61" s="34"/>
      <c r="J61" s="34"/>
      <c r="K61" s="34"/>
      <c r="L61" s="34"/>
      <c r="M61" s="18"/>
      <c r="N61" s="18"/>
      <c r="O61" s="18"/>
      <c r="P61" s="18">
        <f t="shared" si="1"/>
        <v>2913000</v>
      </c>
    </row>
    <row r="62" spans="1:16" s="48" customFormat="1" ht="28.5" customHeight="1">
      <c r="A62" s="12" t="s">
        <v>161</v>
      </c>
      <c r="B62" s="12" t="s">
        <v>162</v>
      </c>
      <c r="C62" s="13" t="s">
        <v>47</v>
      </c>
      <c r="D62" s="14" t="s">
        <v>50</v>
      </c>
      <c r="E62" s="34">
        <v>18100</v>
      </c>
      <c r="F62" s="34">
        <v>18100</v>
      </c>
      <c r="G62" s="34"/>
      <c r="H62" s="34"/>
      <c r="I62" s="34"/>
      <c r="J62" s="34"/>
      <c r="K62" s="34"/>
      <c r="L62" s="34"/>
      <c r="M62" s="18"/>
      <c r="N62" s="18"/>
      <c r="O62" s="18"/>
      <c r="P62" s="18">
        <f t="shared" si="1"/>
        <v>18100</v>
      </c>
    </row>
    <row r="63" spans="1:16" s="48" customFormat="1" ht="48" customHeight="1">
      <c r="A63" s="26" t="s">
        <v>164</v>
      </c>
      <c r="B63" s="26" t="s">
        <v>165</v>
      </c>
      <c r="C63" s="50" t="s">
        <v>47</v>
      </c>
      <c r="D63" s="15" t="s">
        <v>98</v>
      </c>
      <c r="E63" s="56">
        <f>E64+E65</f>
        <v>1195574</v>
      </c>
      <c r="F63" s="56">
        <f aca="true" t="shared" si="16" ref="F63:O63">F64+F65</f>
        <v>1195574</v>
      </c>
      <c r="G63" s="56">
        <f t="shared" si="16"/>
        <v>947280</v>
      </c>
      <c r="H63" s="56">
        <f t="shared" si="16"/>
        <v>6500</v>
      </c>
      <c r="I63" s="56">
        <f t="shared" si="16"/>
        <v>0</v>
      </c>
      <c r="J63" s="56">
        <f t="shared" si="16"/>
        <v>0</v>
      </c>
      <c r="K63" s="56">
        <f t="shared" si="16"/>
        <v>0</v>
      </c>
      <c r="L63" s="56">
        <f t="shared" si="16"/>
        <v>0</v>
      </c>
      <c r="M63" s="56">
        <f t="shared" si="16"/>
        <v>0</v>
      </c>
      <c r="N63" s="56">
        <f t="shared" si="16"/>
        <v>0</v>
      </c>
      <c r="O63" s="56">
        <f t="shared" si="16"/>
        <v>0</v>
      </c>
      <c r="P63" s="18">
        <f t="shared" si="1"/>
        <v>1195574</v>
      </c>
    </row>
    <row r="64" spans="1:16" ht="47.25">
      <c r="A64" s="37" t="s">
        <v>166</v>
      </c>
      <c r="B64" s="37">
        <v>1151</v>
      </c>
      <c r="C64" s="38" t="s">
        <v>47</v>
      </c>
      <c r="D64" s="16" t="s">
        <v>168</v>
      </c>
      <c r="E64" s="39">
        <v>40000</v>
      </c>
      <c r="F64" s="39">
        <v>40000</v>
      </c>
      <c r="G64" s="39"/>
      <c r="H64" s="39">
        <v>6500</v>
      </c>
      <c r="I64" s="39"/>
      <c r="J64" s="39"/>
      <c r="K64" s="39"/>
      <c r="L64" s="39"/>
      <c r="M64" s="39"/>
      <c r="N64" s="39"/>
      <c r="O64" s="39"/>
      <c r="P64" s="17">
        <f t="shared" si="1"/>
        <v>40000</v>
      </c>
    </row>
    <row r="65" spans="1:16" ht="47.25">
      <c r="A65" s="37" t="s">
        <v>167</v>
      </c>
      <c r="B65" s="37">
        <v>1152</v>
      </c>
      <c r="C65" s="38" t="s">
        <v>47</v>
      </c>
      <c r="D65" s="16" t="s">
        <v>169</v>
      </c>
      <c r="E65" s="39">
        <v>1155574</v>
      </c>
      <c r="F65" s="39">
        <v>1155574</v>
      </c>
      <c r="G65" s="17">
        <v>947280</v>
      </c>
      <c r="H65" s="17"/>
      <c r="I65" s="17"/>
      <c r="J65" s="17"/>
      <c r="K65" s="17"/>
      <c r="L65" s="17"/>
      <c r="M65" s="17"/>
      <c r="N65" s="17"/>
      <c r="O65" s="17"/>
      <c r="P65" s="17">
        <f t="shared" si="1"/>
        <v>1155574</v>
      </c>
    </row>
    <row r="66" spans="1:16" s="48" customFormat="1" ht="75.75" customHeight="1">
      <c r="A66" s="26" t="s">
        <v>170</v>
      </c>
      <c r="B66" s="26">
        <v>1200</v>
      </c>
      <c r="C66" s="50" t="s">
        <v>47</v>
      </c>
      <c r="D66" s="57" t="s">
        <v>171</v>
      </c>
      <c r="E66" s="58">
        <v>91068</v>
      </c>
      <c r="F66" s="58">
        <v>91068</v>
      </c>
      <c r="G66" s="18">
        <v>48580</v>
      </c>
      <c r="H66" s="18"/>
      <c r="I66" s="18"/>
      <c r="J66" s="18">
        <v>46211</v>
      </c>
      <c r="K66" s="18"/>
      <c r="L66" s="18"/>
      <c r="M66" s="18"/>
      <c r="N66" s="18"/>
      <c r="O66" s="18">
        <v>46211</v>
      </c>
      <c r="P66" s="18">
        <f t="shared" si="1"/>
        <v>137279</v>
      </c>
    </row>
    <row r="67" spans="1:16" s="47" customFormat="1" ht="30" customHeight="1">
      <c r="A67" s="26" t="s">
        <v>104</v>
      </c>
      <c r="B67" s="26" t="s">
        <v>105</v>
      </c>
      <c r="C67" s="59" t="s">
        <v>33</v>
      </c>
      <c r="D67" s="60" t="s">
        <v>106</v>
      </c>
      <c r="E67" s="61">
        <v>1024500</v>
      </c>
      <c r="F67" s="61">
        <v>1024500</v>
      </c>
      <c r="G67" s="61">
        <v>678600</v>
      </c>
      <c r="H67" s="61">
        <v>67500</v>
      </c>
      <c r="I67" s="61"/>
      <c r="J67" s="61"/>
      <c r="K67" s="61"/>
      <c r="L67" s="61"/>
      <c r="M67" s="61"/>
      <c r="N67" s="61"/>
      <c r="O67" s="61"/>
      <c r="P67" s="18">
        <f t="shared" si="1"/>
        <v>1024500</v>
      </c>
    </row>
    <row r="68" spans="1:16" ht="34.5" customHeight="1">
      <c r="A68" s="7" t="s">
        <v>67</v>
      </c>
      <c r="B68" s="8"/>
      <c r="C68" s="9"/>
      <c r="D68" s="21" t="s">
        <v>135</v>
      </c>
      <c r="E68" s="29">
        <f>E69</f>
        <v>9865000</v>
      </c>
      <c r="F68" s="29">
        <f aca="true" t="shared" si="17" ref="F68:O68">F69</f>
        <v>9865000</v>
      </c>
      <c r="G68" s="29">
        <f t="shared" si="17"/>
        <v>7118540</v>
      </c>
      <c r="H68" s="29">
        <f t="shared" si="17"/>
        <v>978460</v>
      </c>
      <c r="I68" s="29">
        <f t="shared" si="17"/>
        <v>0</v>
      </c>
      <c r="J68" s="29">
        <f t="shared" si="17"/>
        <v>62000</v>
      </c>
      <c r="K68" s="29">
        <f t="shared" si="17"/>
        <v>0</v>
      </c>
      <c r="L68" s="29">
        <f t="shared" si="17"/>
        <v>62000</v>
      </c>
      <c r="M68" s="29">
        <f t="shared" si="17"/>
        <v>25000</v>
      </c>
      <c r="N68" s="29">
        <f t="shared" si="17"/>
        <v>2000</v>
      </c>
      <c r="O68" s="29">
        <f t="shared" si="17"/>
        <v>0</v>
      </c>
      <c r="P68" s="18">
        <f aca="true" t="shared" si="18" ref="P68:P77">E68+J68</f>
        <v>9927000</v>
      </c>
    </row>
    <row r="69" spans="1:16" ht="39" customHeight="1">
      <c r="A69" s="7" t="s">
        <v>68</v>
      </c>
      <c r="B69" s="8"/>
      <c r="C69" s="9"/>
      <c r="D69" s="22" t="s">
        <v>136</v>
      </c>
      <c r="E69" s="29">
        <f>E71+E72+E73+E74+E75+E70</f>
        <v>9865000</v>
      </c>
      <c r="F69" s="29">
        <f aca="true" t="shared" si="19" ref="F69:N69">F71+F72+F73+F74+F75+F70</f>
        <v>9865000</v>
      </c>
      <c r="G69" s="29">
        <f t="shared" si="19"/>
        <v>7118540</v>
      </c>
      <c r="H69" s="29">
        <f t="shared" si="19"/>
        <v>978460</v>
      </c>
      <c r="I69" s="29">
        <f t="shared" si="19"/>
        <v>0</v>
      </c>
      <c r="J69" s="29">
        <f t="shared" si="19"/>
        <v>62000</v>
      </c>
      <c r="K69" s="29">
        <f t="shared" si="19"/>
        <v>0</v>
      </c>
      <c r="L69" s="29">
        <f t="shared" si="19"/>
        <v>62000</v>
      </c>
      <c r="M69" s="29">
        <f t="shared" si="19"/>
        <v>25000</v>
      </c>
      <c r="N69" s="29">
        <f t="shared" si="19"/>
        <v>2000</v>
      </c>
      <c r="O69" s="29">
        <f>O71+O72+O73+O74+O75</f>
        <v>0</v>
      </c>
      <c r="P69" s="18">
        <f t="shared" si="18"/>
        <v>9927000</v>
      </c>
    </row>
    <row r="70" spans="1:16" s="48" customFormat="1" ht="62.25" customHeight="1">
      <c r="A70" s="7" t="s">
        <v>123</v>
      </c>
      <c r="B70" s="7" t="s">
        <v>103</v>
      </c>
      <c r="C70" s="11" t="s">
        <v>18</v>
      </c>
      <c r="D70" s="10" t="s">
        <v>119</v>
      </c>
      <c r="E70" s="29">
        <v>465000</v>
      </c>
      <c r="F70" s="29">
        <v>465000</v>
      </c>
      <c r="G70" s="29">
        <v>383200</v>
      </c>
      <c r="H70" s="29"/>
      <c r="I70" s="29"/>
      <c r="J70" s="29"/>
      <c r="K70" s="29"/>
      <c r="L70" s="29"/>
      <c r="M70" s="29"/>
      <c r="N70" s="29"/>
      <c r="O70" s="29"/>
      <c r="P70" s="18">
        <f t="shared" si="18"/>
        <v>465000</v>
      </c>
    </row>
    <row r="71" spans="1:16" ht="31.5">
      <c r="A71" s="7" t="s">
        <v>172</v>
      </c>
      <c r="B71" s="7">
        <v>1080</v>
      </c>
      <c r="C71" s="11" t="s">
        <v>45</v>
      </c>
      <c r="D71" s="15" t="s">
        <v>99</v>
      </c>
      <c r="E71" s="28">
        <v>1051500</v>
      </c>
      <c r="F71" s="28">
        <v>1051500</v>
      </c>
      <c r="G71" s="17">
        <v>730300</v>
      </c>
      <c r="H71" s="17">
        <v>156000</v>
      </c>
      <c r="I71" s="17"/>
      <c r="J71" s="17">
        <v>60000</v>
      </c>
      <c r="K71" s="17"/>
      <c r="L71" s="17">
        <v>60000</v>
      </c>
      <c r="M71" s="17">
        <v>25000</v>
      </c>
      <c r="N71" s="17">
        <v>2000</v>
      </c>
      <c r="O71" s="17"/>
      <c r="P71" s="17">
        <f t="shared" si="18"/>
        <v>1111500</v>
      </c>
    </row>
    <row r="72" spans="1:16" ht="15.75">
      <c r="A72" s="7" t="s">
        <v>69</v>
      </c>
      <c r="B72" s="7" t="s">
        <v>71</v>
      </c>
      <c r="C72" s="11" t="s">
        <v>70</v>
      </c>
      <c r="D72" s="10" t="s">
        <v>72</v>
      </c>
      <c r="E72" s="28">
        <v>2455040</v>
      </c>
      <c r="F72" s="28">
        <v>2455040</v>
      </c>
      <c r="G72" s="17">
        <v>1894040</v>
      </c>
      <c r="H72" s="17">
        <v>194000</v>
      </c>
      <c r="I72" s="17"/>
      <c r="J72" s="17">
        <v>2000</v>
      </c>
      <c r="K72" s="17"/>
      <c r="L72" s="17">
        <v>2000</v>
      </c>
      <c r="M72" s="17"/>
      <c r="N72" s="17"/>
      <c r="O72" s="17"/>
      <c r="P72" s="17">
        <f t="shared" si="18"/>
        <v>2457040</v>
      </c>
    </row>
    <row r="73" spans="1:16" ht="15.75">
      <c r="A73" s="7" t="s">
        <v>73</v>
      </c>
      <c r="B73" s="7" t="s">
        <v>74</v>
      </c>
      <c r="C73" s="11" t="s">
        <v>70</v>
      </c>
      <c r="D73" s="10" t="s">
        <v>75</v>
      </c>
      <c r="E73" s="28">
        <v>421060</v>
      </c>
      <c r="F73" s="28">
        <v>421060</v>
      </c>
      <c r="G73" s="17">
        <v>237000</v>
      </c>
      <c r="H73" s="17">
        <v>106060</v>
      </c>
      <c r="I73" s="17"/>
      <c r="J73" s="17"/>
      <c r="K73" s="17"/>
      <c r="L73" s="17"/>
      <c r="M73" s="17"/>
      <c r="N73" s="17"/>
      <c r="O73" s="17"/>
      <c r="P73" s="17">
        <f t="shared" si="18"/>
        <v>421060</v>
      </c>
    </row>
    <row r="74" spans="1:16" ht="47.25">
      <c r="A74" s="7" t="s">
        <v>76</v>
      </c>
      <c r="B74" s="7" t="s">
        <v>78</v>
      </c>
      <c r="C74" s="11" t="s">
        <v>77</v>
      </c>
      <c r="D74" s="10" t="s">
        <v>79</v>
      </c>
      <c r="E74" s="28">
        <v>4563400</v>
      </c>
      <c r="F74" s="28">
        <v>4563400</v>
      </c>
      <c r="G74" s="17">
        <v>3214000</v>
      </c>
      <c r="H74" s="17">
        <v>504400</v>
      </c>
      <c r="I74" s="17"/>
      <c r="J74" s="17"/>
      <c r="K74" s="17"/>
      <c r="L74" s="17"/>
      <c r="M74" s="17"/>
      <c r="N74" s="17"/>
      <c r="O74" s="17"/>
      <c r="P74" s="17">
        <f t="shared" si="18"/>
        <v>4563400</v>
      </c>
    </row>
    <row r="75" spans="1:16" ht="31.5">
      <c r="A75" s="7" t="s">
        <v>80</v>
      </c>
      <c r="B75" s="7" t="s">
        <v>81</v>
      </c>
      <c r="C75" s="9"/>
      <c r="D75" s="10" t="s">
        <v>82</v>
      </c>
      <c r="E75" s="29">
        <f aca="true" t="shared" si="20" ref="E75:O75">SUM(E76:E76)</f>
        <v>909000</v>
      </c>
      <c r="F75" s="29">
        <f t="shared" si="20"/>
        <v>909000</v>
      </c>
      <c r="G75" s="29">
        <f t="shared" si="20"/>
        <v>660000</v>
      </c>
      <c r="H75" s="29">
        <f t="shared" si="20"/>
        <v>18000</v>
      </c>
      <c r="I75" s="29">
        <f t="shared" si="20"/>
        <v>0</v>
      </c>
      <c r="J75" s="29">
        <f t="shared" si="20"/>
        <v>0</v>
      </c>
      <c r="K75" s="29">
        <f t="shared" si="20"/>
        <v>0</v>
      </c>
      <c r="L75" s="29">
        <f t="shared" si="20"/>
        <v>0</v>
      </c>
      <c r="M75" s="29">
        <f t="shared" si="20"/>
        <v>0</v>
      </c>
      <c r="N75" s="29">
        <f t="shared" si="20"/>
        <v>0</v>
      </c>
      <c r="O75" s="29">
        <f t="shared" si="20"/>
        <v>0</v>
      </c>
      <c r="P75" s="18">
        <f t="shared" si="18"/>
        <v>909000</v>
      </c>
    </row>
    <row r="76" spans="1:16" ht="31.5">
      <c r="A76" s="12" t="s">
        <v>83</v>
      </c>
      <c r="B76" s="12" t="s">
        <v>85</v>
      </c>
      <c r="C76" s="13" t="s">
        <v>84</v>
      </c>
      <c r="D76" s="14" t="s">
        <v>86</v>
      </c>
      <c r="E76" s="28">
        <v>909000</v>
      </c>
      <c r="F76" s="28">
        <v>909000</v>
      </c>
      <c r="G76" s="17">
        <v>660000</v>
      </c>
      <c r="H76" s="17">
        <v>18000</v>
      </c>
      <c r="I76" s="17"/>
      <c r="J76" s="17"/>
      <c r="K76" s="17"/>
      <c r="L76" s="17"/>
      <c r="M76" s="17"/>
      <c r="N76" s="17"/>
      <c r="O76" s="17"/>
      <c r="P76" s="17">
        <f t="shared" si="18"/>
        <v>909000</v>
      </c>
    </row>
    <row r="77" spans="1:16" ht="31.5">
      <c r="A77" s="7" t="s">
        <v>87</v>
      </c>
      <c r="B77" s="8"/>
      <c r="C77" s="9"/>
      <c r="D77" s="15" t="s">
        <v>137</v>
      </c>
      <c r="E77" s="29">
        <f>E78</f>
        <v>2803900</v>
      </c>
      <c r="F77" s="29">
        <f aca="true" t="shared" si="21" ref="F77:O77">F78</f>
        <v>1393900</v>
      </c>
      <c r="G77" s="29">
        <f t="shared" si="21"/>
        <v>1065700</v>
      </c>
      <c r="H77" s="29">
        <f t="shared" si="21"/>
        <v>45000</v>
      </c>
      <c r="I77" s="29">
        <f t="shared" si="21"/>
        <v>0</v>
      </c>
      <c r="J77" s="29">
        <f t="shared" si="21"/>
        <v>0</v>
      </c>
      <c r="K77" s="29">
        <f t="shared" si="21"/>
        <v>0</v>
      </c>
      <c r="L77" s="29">
        <f t="shared" si="21"/>
        <v>0</v>
      </c>
      <c r="M77" s="29">
        <f t="shared" si="21"/>
        <v>0</v>
      </c>
      <c r="N77" s="29">
        <f t="shared" si="21"/>
        <v>0</v>
      </c>
      <c r="O77" s="29">
        <f t="shared" si="21"/>
        <v>0</v>
      </c>
      <c r="P77" s="18">
        <f t="shared" si="18"/>
        <v>2803900</v>
      </c>
    </row>
    <row r="78" spans="1:16" ht="31.5">
      <c r="A78" s="7" t="s">
        <v>88</v>
      </c>
      <c r="B78" s="8"/>
      <c r="C78" s="9"/>
      <c r="D78" s="16" t="s">
        <v>138</v>
      </c>
      <c r="E78" s="29">
        <f>E79+E80</f>
        <v>2803900</v>
      </c>
      <c r="F78" s="29">
        <f aca="true" t="shared" si="22" ref="F78:P78">F79+F80</f>
        <v>1393900</v>
      </c>
      <c r="G78" s="29">
        <f t="shared" si="22"/>
        <v>1065700</v>
      </c>
      <c r="H78" s="29">
        <f t="shared" si="22"/>
        <v>45000</v>
      </c>
      <c r="I78" s="29">
        <f t="shared" si="22"/>
        <v>0</v>
      </c>
      <c r="J78" s="29">
        <f t="shared" si="22"/>
        <v>0</v>
      </c>
      <c r="K78" s="29">
        <f t="shared" si="22"/>
        <v>0</v>
      </c>
      <c r="L78" s="29">
        <f t="shared" si="22"/>
        <v>0</v>
      </c>
      <c r="M78" s="29">
        <f t="shared" si="22"/>
        <v>0</v>
      </c>
      <c r="N78" s="29">
        <f t="shared" si="22"/>
        <v>0</v>
      </c>
      <c r="O78" s="29">
        <f t="shared" si="22"/>
        <v>0</v>
      </c>
      <c r="P78" s="29">
        <f t="shared" si="22"/>
        <v>2803900</v>
      </c>
    </row>
    <row r="79" spans="1:16" s="48" customFormat="1" ht="47.25">
      <c r="A79" s="7" t="s">
        <v>121</v>
      </c>
      <c r="B79" s="7" t="s">
        <v>103</v>
      </c>
      <c r="C79" s="11" t="s">
        <v>18</v>
      </c>
      <c r="D79" s="10" t="s">
        <v>119</v>
      </c>
      <c r="E79" s="29">
        <v>1393900</v>
      </c>
      <c r="F79" s="29">
        <v>1393900</v>
      </c>
      <c r="G79" s="29">
        <v>1065700</v>
      </c>
      <c r="H79" s="29">
        <v>45000</v>
      </c>
      <c r="I79" s="29"/>
      <c r="J79" s="29"/>
      <c r="K79" s="29"/>
      <c r="L79" s="29"/>
      <c r="M79" s="29"/>
      <c r="N79" s="29"/>
      <c r="O79" s="29"/>
      <c r="P79" s="18">
        <f>E79+J79</f>
        <v>1393900</v>
      </c>
    </row>
    <row r="80" spans="1:16" ht="15.75">
      <c r="A80" s="7" t="s">
        <v>89</v>
      </c>
      <c r="B80" s="7" t="s">
        <v>91</v>
      </c>
      <c r="C80" s="11"/>
      <c r="D80" s="10" t="s">
        <v>92</v>
      </c>
      <c r="E80" s="29">
        <v>1410000</v>
      </c>
      <c r="F80" s="29">
        <v>0</v>
      </c>
      <c r="G80" s="18"/>
      <c r="H80" s="18"/>
      <c r="I80" s="18"/>
      <c r="J80" s="18"/>
      <c r="K80" s="18"/>
      <c r="L80" s="18"/>
      <c r="M80" s="18"/>
      <c r="N80" s="18"/>
      <c r="O80" s="18"/>
      <c r="P80" s="18">
        <f>E80+J80</f>
        <v>1410000</v>
      </c>
    </row>
    <row r="81" spans="1:16" s="48" customFormat="1" ht="15.75">
      <c r="A81" s="12" t="s">
        <v>89</v>
      </c>
      <c r="B81" s="12" t="s">
        <v>91</v>
      </c>
      <c r="C81" s="13" t="s">
        <v>90</v>
      </c>
      <c r="D81" s="14" t="s">
        <v>176</v>
      </c>
      <c r="E81" s="28">
        <v>1410000</v>
      </c>
      <c r="F81" s="29"/>
      <c r="G81" s="18"/>
      <c r="H81" s="18"/>
      <c r="I81" s="18"/>
      <c r="J81" s="18"/>
      <c r="K81" s="18"/>
      <c r="L81" s="18"/>
      <c r="M81" s="18"/>
      <c r="N81" s="18"/>
      <c r="O81" s="18"/>
      <c r="P81" s="18">
        <f>E81+J81</f>
        <v>1410000</v>
      </c>
    </row>
    <row r="82" spans="1:16" ht="15.75">
      <c r="A82" s="25"/>
      <c r="B82" s="26" t="s">
        <v>93</v>
      </c>
      <c r="C82" s="27"/>
      <c r="D82" s="24" t="s">
        <v>7</v>
      </c>
      <c r="E82" s="29">
        <f aca="true" t="shared" si="23" ref="E82:O82">E77+E68+E49+E16</f>
        <v>144135274</v>
      </c>
      <c r="F82" s="29">
        <f t="shared" si="23"/>
        <v>137325274</v>
      </c>
      <c r="G82" s="29">
        <f t="shared" si="23"/>
        <v>96344140</v>
      </c>
      <c r="H82" s="29">
        <f t="shared" si="23"/>
        <v>8104760</v>
      </c>
      <c r="I82" s="29">
        <f t="shared" si="23"/>
        <v>0</v>
      </c>
      <c r="J82" s="29">
        <f t="shared" si="23"/>
        <v>1292811</v>
      </c>
      <c r="K82" s="29">
        <f t="shared" si="23"/>
        <v>0</v>
      </c>
      <c r="L82" s="29">
        <f t="shared" si="23"/>
        <v>1246600</v>
      </c>
      <c r="M82" s="29">
        <f t="shared" si="23"/>
        <v>106900</v>
      </c>
      <c r="N82" s="29">
        <f t="shared" si="23"/>
        <v>2000</v>
      </c>
      <c r="O82" s="29">
        <f t="shared" si="23"/>
        <v>46211</v>
      </c>
      <c r="P82" s="18">
        <f>E82+J82</f>
        <v>145428085</v>
      </c>
    </row>
    <row r="83" spans="1:16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30"/>
    </row>
    <row r="84" spans="1:16" s="45" customFormat="1" ht="15.75">
      <c r="A84" s="4"/>
      <c r="B84" s="4"/>
      <c r="C84" s="4"/>
      <c r="D84" s="4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1:16" ht="18.75">
      <c r="A85" s="4"/>
      <c r="B85" s="41" t="s">
        <v>149</v>
      </c>
      <c r="C85" s="42"/>
      <c r="D85" s="52"/>
      <c r="E85" s="42"/>
      <c r="F85" s="42"/>
      <c r="G85" s="42"/>
      <c r="H85" s="42"/>
      <c r="I85" s="41" t="s">
        <v>100</v>
      </c>
      <c r="J85" s="42"/>
      <c r="K85" s="42"/>
      <c r="L85" s="4"/>
      <c r="M85" s="4"/>
      <c r="N85" s="4"/>
      <c r="O85" s="4"/>
      <c r="P85" s="4"/>
    </row>
    <row r="86" spans="2:11" ht="18.75"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8" ht="12.75">
      <c r="A88" s="1"/>
    </row>
    <row r="89" ht="12.75">
      <c r="A89" s="1"/>
    </row>
    <row r="90" ht="12.75">
      <c r="A90" s="1"/>
    </row>
    <row r="91" spans="1:8" ht="12.75">
      <c r="A91" s="1"/>
      <c r="H91" s="48" t="s">
        <v>93</v>
      </c>
    </row>
  </sheetData>
  <sheetProtection/>
  <mergeCells count="25">
    <mergeCell ref="N1:P1"/>
    <mergeCell ref="A6:P6"/>
    <mergeCell ref="A7:P7"/>
    <mergeCell ref="M12:N12"/>
    <mergeCell ref="A11:A14"/>
    <mergeCell ref="H13:H14"/>
    <mergeCell ref="I12:I14"/>
    <mergeCell ref="J11:O11"/>
    <mergeCell ref="O12:O14"/>
    <mergeCell ref="L12:L14"/>
    <mergeCell ref="A9:B9"/>
    <mergeCell ref="A10:B10"/>
    <mergeCell ref="D11:D14"/>
    <mergeCell ref="E12:E14"/>
    <mergeCell ref="F12:F14"/>
    <mergeCell ref="M13:M14"/>
    <mergeCell ref="E11:I11"/>
    <mergeCell ref="G12:H12"/>
    <mergeCell ref="P11:P14"/>
    <mergeCell ref="G13:G14"/>
    <mergeCell ref="B11:B14"/>
    <mergeCell ref="C11:C14"/>
    <mergeCell ref="J12:J14"/>
    <mergeCell ref="N13:N14"/>
    <mergeCell ref="K12:K1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BABUKA</dc:creator>
  <cp:keywords/>
  <dc:description/>
  <cp:lastModifiedBy>Admin</cp:lastModifiedBy>
  <cp:lastPrinted>2021-01-25T07:21:43Z</cp:lastPrinted>
  <dcterms:created xsi:type="dcterms:W3CDTF">2018-09-24T14:44:00Z</dcterms:created>
  <dcterms:modified xsi:type="dcterms:W3CDTF">2021-01-25T07:21:57Z</dcterms:modified>
  <cp:category/>
  <cp:version/>
  <cp:contentType/>
  <cp:contentStatus/>
</cp:coreProperties>
</file>