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9570" windowHeight="11040" activeTab="0"/>
  </bookViews>
  <sheets>
    <sheet name="2021-1 півріччя" sheetId="1" r:id="rId1"/>
  </sheets>
  <definedNames>
    <definedName name="Z_000AE2CF_8A65_439D_8150_C2B277A08F56_.wvu.PrintArea" localSheetId="0" hidden="1">'2021-1 півріччя'!$A$1:$F$171</definedName>
    <definedName name="Z_000AE2CF_8A65_439D_8150_C2B277A08F56_.wvu.PrintTitles" localSheetId="0" hidden="1">'2021-1 півріччя'!$12:$12</definedName>
    <definedName name="Z_1BCFA71C_99F0_4BB2_9C80_6D768B65E4D0_.wvu.PrintArea" localSheetId="0" hidden="1">'2021-1 півріччя'!$A$1:$F$171</definedName>
    <definedName name="Z_1BCFA71C_99F0_4BB2_9C80_6D768B65E4D0_.wvu.PrintTitles" localSheetId="0" hidden="1">'2021-1 півріччя'!$12:$12</definedName>
    <definedName name="Z_1BCFA71C_99F0_4BB2_9C80_6D768B65E4D0_.wvu.Rows" localSheetId="0" hidden="1">'2021-1 півріччя'!#REF!,'2021-1 півріччя'!#REF!,'2021-1 півріччя'!#REF!,'2021-1 півріччя'!#REF!,'2021-1 півріччя'!#REF!,'2021-1 півріччя'!#REF!</definedName>
    <definedName name="Z_22B911EA_81CF_4F5B_BB92_2BEEA1BD5183_.wvu.Cols" localSheetId="0" hidden="1">'2021-1 півріччя'!$C:$C</definedName>
    <definedName name="Z_22B911EA_81CF_4F5B_BB92_2BEEA1BD5183_.wvu.PrintArea" localSheetId="0" hidden="1">'2021-1 півріччя'!$A$6:$F$171</definedName>
    <definedName name="Z_22B911EA_81CF_4F5B_BB92_2BEEA1BD5183_.wvu.PrintTitles" localSheetId="0" hidden="1">'2021-1 півріччя'!$12:$12</definedName>
    <definedName name="Z_276E97F9_D01F_43DA_9A0A_1B358F739AA5_.wvu.Cols" localSheetId="0" hidden="1">'2021-1 півріччя'!$C:$C</definedName>
    <definedName name="Z_276E97F9_D01F_43DA_9A0A_1B358F739AA5_.wvu.PrintArea" localSheetId="0" hidden="1">'2021-1 півріччя'!$A$6:$F$171</definedName>
    <definedName name="Z_276E97F9_D01F_43DA_9A0A_1B358F739AA5_.wvu.PrintTitles" localSheetId="0" hidden="1">'2021-1 півріччя'!$12:$12</definedName>
    <definedName name="Z_276E97F9_D01F_43DA_9A0A_1B358F739AA5_.wvu.Rows" localSheetId="0" hidden="1">'2021-1 півріччя'!#REF!,'2021-1 півріччя'!#REF!,'2021-1 півріччя'!#REF!,'2021-1 півріччя'!#REF!</definedName>
    <definedName name="Z_336C2BEF_A1F9_45ED_9208_7585BBFEE1D7_.wvu.Cols" localSheetId="0" hidden="1">'2021-1 півріччя'!$C:$C</definedName>
    <definedName name="Z_336C2BEF_A1F9_45ED_9208_7585BBFEE1D7_.wvu.PrintArea" localSheetId="0" hidden="1">'2021-1 півріччя'!$A$1:$F$171</definedName>
    <definedName name="Z_336C2BEF_A1F9_45ED_9208_7585BBFEE1D7_.wvu.PrintTitles" localSheetId="0" hidden="1">'2021-1 півріччя'!$12:$12</definedName>
    <definedName name="Z_4F9411A7_0365_4C8B_BADE_F6927F3FD2F2_.wvu.Cols" localSheetId="0" hidden="1">'2021-1 півріччя'!$C:$C,'2021-1 півріччя'!#REF!</definedName>
    <definedName name="Z_4F9411A7_0365_4C8B_BADE_F6927F3FD2F2_.wvu.PrintArea" localSheetId="0" hidden="1">'2021-1 півріччя'!$A$6:$F$171</definedName>
    <definedName name="Z_4F9411A7_0365_4C8B_BADE_F6927F3FD2F2_.wvu.PrintTitles" localSheetId="0" hidden="1">'2021-1 півріччя'!$12:$12</definedName>
    <definedName name="Z_93CF5526_8503_46BC_9BBE_B45057C92D57_.wvu.PrintArea" localSheetId="0" hidden="1">'2021-1 півріччя'!$A$6:$F$171</definedName>
    <definedName name="Z_93CF5526_8503_46BC_9BBE_B45057C92D57_.wvu.PrintTitles" localSheetId="0" hidden="1">'2021-1 півріччя'!$12:$12</definedName>
    <definedName name="Z_93CF5526_8503_46BC_9BBE_B45057C92D57_.wvu.Rows" localSheetId="0" hidden="1">'2021-1 півріччя'!#REF!,'2021-1 півріччя'!#REF!,'2021-1 півріччя'!#REF!</definedName>
    <definedName name="Z_B799227E_BEB2_432D_87CD_C630D40F144E_.wvu.PrintArea" localSheetId="0" hidden="1">'2021-1 півріччя'!$A$6:$F$171</definedName>
    <definedName name="Z_B799227E_BEB2_432D_87CD_C630D40F144E_.wvu.PrintTitles" localSheetId="0" hidden="1">'2021-1 півріччя'!$12:$12</definedName>
    <definedName name="Z_B799227E_BEB2_432D_87CD_C630D40F144E_.wvu.Rows" localSheetId="0" hidden="1">'2021-1 півріччя'!#REF!,'2021-1 півріччя'!#REF!,'2021-1 півріччя'!#REF!</definedName>
    <definedName name="Z_D144C1CD_05B9_456A_B0AC_6E48751BB3D7_.wvu.Cols" localSheetId="0" hidden="1">'2021-1 півріччя'!$C:$C</definedName>
    <definedName name="Z_D144C1CD_05B9_456A_B0AC_6E48751BB3D7_.wvu.PrintArea" localSheetId="0" hidden="1">'2021-1 півріччя'!$A$6:$F$171</definedName>
    <definedName name="Z_D144C1CD_05B9_456A_B0AC_6E48751BB3D7_.wvu.PrintTitles" localSheetId="0" hidden="1">'2021-1 півріччя'!$12:$12</definedName>
    <definedName name="Z_D144C1CD_05B9_456A_B0AC_6E48751BB3D7_.wvu.Rows" localSheetId="0" hidden="1">'2021-1 півріччя'!#REF!,'2021-1 півріччя'!#REF!,'2021-1 півріччя'!#REF!,'2021-1 півріччя'!#REF!,'2021-1 півріччя'!#REF!,'2021-1 півріччя'!#REF!</definedName>
    <definedName name="Z_F4110E75_CC64_40FF_98C7_3D2CB0BA7A05_.wvu.PrintArea" localSheetId="0" hidden="1">'2021-1 півріччя'!$A$1:$F$171</definedName>
    <definedName name="Z_F4110E75_CC64_40FF_98C7_3D2CB0BA7A05_.wvu.PrintTitles" localSheetId="0" hidden="1">'2021-1 півріччя'!$12:$12</definedName>
    <definedName name="Z_F4110E75_CC64_40FF_98C7_3D2CB0BA7A05_.wvu.Rows" localSheetId="0" hidden="1">'2021-1 півріччя'!#REF!</definedName>
    <definedName name="Z_F8397A0A_4A5B_4E77_BE15_ABB6F370464B_.wvu.PrintArea" localSheetId="0" hidden="1">'2021-1 півріччя'!$A$1:$F$171</definedName>
    <definedName name="Z_F8397A0A_4A5B_4E77_BE15_ABB6F370464B_.wvu.PrintTitles" localSheetId="0" hidden="1">'2021-1 півріччя'!$12:$12</definedName>
  </definedNames>
  <calcPr fullCalcOnLoad="1"/>
</workbook>
</file>

<file path=xl/sharedStrings.xml><?xml version="1.0" encoding="utf-8"?>
<sst xmlns="http://schemas.openxmlformats.org/spreadsheetml/2006/main" count="268" uniqueCount="221">
  <si>
    <t>Всього доходів загального фонду без урахування трансфертів</t>
  </si>
  <si>
    <t>грн.</t>
  </si>
  <si>
    <t>Офіційні трансферти</t>
  </si>
  <si>
    <t>Дотації</t>
  </si>
  <si>
    <t>Субвенції</t>
  </si>
  <si>
    <t>Разом трансферти</t>
  </si>
  <si>
    <t>Спеціальний фонд</t>
  </si>
  <si>
    <t>Всього доходів спеціального фонду без урахування трансфертів</t>
  </si>
  <si>
    <t>Всього доходів</t>
  </si>
  <si>
    <t xml:space="preserve">Всього доходів спеціального фонду </t>
  </si>
  <si>
    <t>Видатки</t>
  </si>
  <si>
    <t>Залишки коштів на початок року ,спрямовані на видатки</t>
  </si>
  <si>
    <t>Всього фінансових ресурсів</t>
  </si>
  <si>
    <t>Разом видатків загального фонду</t>
  </si>
  <si>
    <t>Всього видатків</t>
  </si>
  <si>
    <t>Разом видатків спеціального фонду</t>
  </si>
  <si>
    <t xml:space="preserve">Всього фінансових ресурсів спеціального фонду </t>
  </si>
  <si>
    <t>РАЗОМ ДОХОДІВ</t>
  </si>
  <si>
    <t>Затверджено</t>
  </si>
  <si>
    <t>Код бюджетної класифікації</t>
  </si>
  <si>
    <t>Вид податку</t>
  </si>
  <si>
    <t>Залишки коштів на початок року, спрямовані на видатки</t>
  </si>
  <si>
    <r>
      <t>Всього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фінансових ресурсів загального фонду</t>
    </r>
  </si>
  <si>
    <t>Власні надходження бюджетних установ</t>
  </si>
  <si>
    <t xml:space="preserve">Передача коштів із загального до спеціального </t>
  </si>
  <si>
    <t>Програми і централізовані заходи боротьби з туберкульозом</t>
  </si>
  <si>
    <t xml:space="preserve">Базова дотація </t>
  </si>
  <si>
    <t>Освітня субвенція з державного бюджету місцевим бюджетам</t>
  </si>
  <si>
    <t>0100</t>
  </si>
  <si>
    <t>1000</t>
  </si>
  <si>
    <t>2010</t>
  </si>
  <si>
    <t>3104</t>
  </si>
  <si>
    <t>3160</t>
  </si>
  <si>
    <t>4000</t>
  </si>
  <si>
    <t>4060</t>
  </si>
  <si>
    <t>4030</t>
  </si>
  <si>
    <t>5061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</si>
  <si>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</si>
  <si>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Багатопрофільна стаціонарна медична допомога населенню</t>
  </si>
  <si>
    <t>3035</t>
  </si>
  <si>
    <t>План на вказаний період з урахуванням змін</t>
  </si>
  <si>
    <t>0150</t>
  </si>
  <si>
    <t>2111</t>
  </si>
  <si>
    <t>2142</t>
  </si>
  <si>
    <t>2144</t>
  </si>
  <si>
    <t>3140</t>
  </si>
  <si>
    <t>3242</t>
  </si>
  <si>
    <t>Забезпечення діяльності бібліотек</t>
  </si>
  <si>
    <t>4040</t>
  </si>
  <si>
    <t>4081</t>
  </si>
  <si>
    <t>4082</t>
  </si>
  <si>
    <t>Інші заходи в галузі культури і мистецтва</t>
  </si>
  <si>
    <t>8410</t>
  </si>
  <si>
    <t>7370</t>
  </si>
  <si>
    <t>9770</t>
  </si>
  <si>
    <t>Інші субвенції з місцевого бюджету</t>
  </si>
  <si>
    <t>9800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</si>
  <si>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</si>
  <si>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</si>
  <si>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7366</t>
  </si>
  <si>
    <t>3032</t>
  </si>
  <si>
    <t>3033</t>
  </si>
  <si>
    <t>3000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</si>
  <si>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</si>
  <si>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</si>
  <si>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7680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</si>
  <si>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</si>
  <si>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Доходи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</si>
  <si>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</si>
  <si>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та заклади молодіжної політики</t>
  </si>
  <si>
    <t>Надання спеціальної освіти мистецькими школами</t>
  </si>
  <si>
    <t>Забезпечення діяльності інших закладів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</si>
  <si>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</si>
  <si>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</si>
  <si>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Забезпечення діяльності інших закладів в галузі культури і мистецтва</t>
  </si>
  <si>
    <t>Реалізація інших заходів щодо соціально-економічного розвитку територій</t>
  </si>
  <si>
    <t>Членські внески до асоціацій органів місцевого самоврядування</t>
  </si>
  <si>
    <t>Фінансова підтримка засобів масової інформації</t>
  </si>
  <si>
    <t>Надання позашкільної освіти закладами позашкільної освіти, заходи із позашкільної роботи з дітьми</t>
  </si>
  <si>
    <t>Податок та збір на доходи фізичних осіб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</si>
  <si>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</si>
  <si>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Субвенція з місцевого бюджету на здійснення підтримки
 окремих закладів та заходів у системі охорони здоров`я за рахунок відповідної субвенції з державного бюджету</t>
  </si>
  <si>
    <t xml:space="preserve">від _____________2021 року </t>
  </si>
  <si>
    <t>(код бюджету )</t>
  </si>
  <si>
    <t>Звіт про виконання  бюджету Дворічанської селищної територіальної громади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</si>
  <si>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</si>
  <si>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</si>
  <si>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 xml:space="preserve">Утримання та забезпечення діяльності центрів соціальних служб </t>
  </si>
  <si>
    <t>Інші заходи у сфері соціального захисту і соціального забезпечення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</si>
  <si>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</si>
  <si>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</si>
  <si>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</si>
  <si>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</si>
  <si>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</si>
  <si>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</si>
  <si>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</si>
  <si>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</si>
  <si>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</si>
  <si>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</si>
  <si>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</si>
  <si>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</si>
  <si>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</si>
  <si>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1080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</si>
  <si>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</si>
  <si>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</si>
  <si>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</si>
  <si>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</si>
  <si>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</si>
  <si>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</si>
  <si>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1141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</si>
  <si>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</si>
  <si>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</si>
  <si>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</si>
  <si>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</si>
  <si>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</si>
  <si>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</si>
  <si>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</si>
  <si>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</si>
  <si>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3133</t>
  </si>
  <si>
    <t>Фінансовий відділ Дворічанської селищної ради</t>
  </si>
  <si>
    <t>7670</t>
  </si>
  <si>
    <t>Внески до статутного капіталу суб’єктів господарювання</t>
  </si>
  <si>
    <t>8311</t>
  </si>
  <si>
    <t>Охорона та раціональне використання природних ресурсів</t>
  </si>
  <si>
    <t>8330</t>
  </si>
  <si>
    <t>Інша діяльність у сфері екології та охорони природних ресурсів</t>
  </si>
  <si>
    <t>Реалізація проектів в рамках Надзвичайної кредитної програми для відновлення України</t>
  </si>
  <si>
    <t>Галина ТУРБАБА</t>
  </si>
  <si>
    <t xml:space="preserve">Дворічанський селищний голова </t>
  </si>
  <si>
    <t xml:space="preserve">Дворічанська селищна рада </t>
  </si>
  <si>
    <t>Відділ культури Дворічанської селищної ради</t>
  </si>
  <si>
    <t>Відділ соцiального  захисту та охорони здоров’я Дворічанської селищної ради</t>
  </si>
  <si>
    <t>Відділ освіти, молоді та спорту Дворічанської селищної ради</t>
  </si>
  <si>
    <t>11010100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</si>
  <si>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</si>
  <si>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</si>
  <si>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</si>
  <si>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</si>
  <si>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</si>
  <si>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</si>
  <si>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</si>
  <si>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</si>
  <si>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</si>
  <si>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</si>
  <si>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</si>
  <si>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</si>
  <si>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</si>
  <si>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</si>
  <si>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</si>
  <si>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</si>
  <si>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</si>
  <si>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</si>
  <si>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</si>
  <si>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</si>
  <si>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</si>
  <si>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</si>
  <si>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</si>
  <si>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</si>
  <si>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</si>
  <si>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</si>
  <si>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</si>
  <si>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</si>
  <si>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</si>
  <si>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</si>
  <si>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</si>
  <si>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</si>
  <si>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</si>
  <si>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</si>
  <si>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</si>
  <si>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</si>
  <si>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</si>
  <si>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</si>
  <si>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</si>
  <si>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</si>
  <si>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</si>
  <si>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</si>
  <si>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</si>
  <si>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</si>
  <si>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</si>
  <si>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</si>
  <si>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</si>
  <si>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</si>
  <si>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</si>
  <si>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</si>
  <si>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</si>
  <si>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</si>
  <si>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</si>
  <si>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</si>
  <si>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</si>
  <si>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</si>
  <si>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</si>
  <si>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</si>
  <si>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</si>
  <si>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</si>
  <si>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</si>
  <si>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</si>
  <si>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</si>
  <si>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</si>
  <si>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</si>
  <si>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</si>
  <si>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</si>
  <si>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</si>
  <si>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</si>
  <si>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рішення селищної ради</t>
  </si>
  <si>
    <t>Фактично виконано за  вказаний період</t>
  </si>
  <si>
    <t>Рівень виконання, % до плану за  вказаний період</t>
  </si>
  <si>
    <t>відхилення (+,-)від плану за  вказаний період</t>
  </si>
  <si>
    <t>Податок на доходи фізичних осіб, що сплачується  податковими агентами, із доходів платника податку у вигляді заробітної плати</t>
  </si>
  <si>
    <t>за 9 - місяців 2021 року</t>
  </si>
  <si>
    <t>Реалізація заходів, спрямованих на підвищення доступності широкосмугового доступу до інтернету в сільській місцевості</t>
  </si>
  <si>
    <t>Виконання заходів, спрямованих на забезпечення якісної, сучасної та доступної загальної середньої освіти " Нова українська школа" за рахунок субвенції з державного бюджету місцевим бюджетам</t>
  </si>
  <si>
    <t>Будівництво освітніх установ та закладів</t>
  </si>
  <si>
    <t>Субвенція з місцевого бюджкету державному бюджету на виконання програм соціально - економічного розвитку регіонів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</si>
  <si>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тадоступної загальної середньої освіти " Нова українська школа"</t>
  </si>
  <si>
    <t>Субвенція з місцевого бюджету на співфінансування інвестиційних проектів</t>
  </si>
  <si>
    <t>Субвенція з місцевого бюджету на забезпечення якісної, сучасної та доступної загальної середньої освіти " Нова українська школа" за рахунок відповідної субвенції з державного бюджету</t>
  </si>
  <si>
    <t>Субвенція з державного  бюджету місцевим бюджетам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</si>
  <si>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</si>
  <si>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Дотації 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</si>
  <si>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</t>
  </si>
  <si>
    <t>(  ХIII сесія   VIІІ скликання 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</si>
</sst>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\ &quot;р.&quot;_-;\-* #,##0.00\ &quot;р.&quot;_-;_-* &quot;-&quot;??\ &quot;р.&quot;_-;_-@_-"/>
    <numFmt numFmtId="189" formatCode="0.0"/>
    <numFmt numFmtId="190" formatCode="#0.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#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120" applyFont="1">
      <alignment/>
      <protection/>
    </xf>
    <xf numFmtId="0" fontId="7" fillId="0" borderId="0" xfId="120" applyFont="1">
      <alignment/>
      <protection/>
    </xf>
    <xf numFmtId="188" fontId="4" fillId="0" borderId="0" xfId="119" applyNumberFormat="1" applyFont="1" applyBorder="1">
      <alignment/>
      <protection/>
    </xf>
    <xf numFmtId="0" fontId="5" fillId="0" borderId="0" xfId="119" applyFont="1">
      <alignment/>
      <protection/>
    </xf>
    <xf numFmtId="0" fontId="8" fillId="0" borderId="0" xfId="119" applyFont="1">
      <alignment/>
      <protection/>
    </xf>
    <xf numFmtId="0" fontId="8" fillId="0" borderId="0" xfId="120" applyFont="1">
      <alignment/>
      <protection/>
    </xf>
    <xf numFmtId="0" fontId="4" fillId="33" borderId="10" xfId="0" applyFont="1" applyFill="1" applyBorder="1" applyAlignment="1">
      <alignment wrapText="1"/>
    </xf>
    <xf numFmtId="1" fontId="8" fillId="0" borderId="0" xfId="120" applyNumberFormat="1" applyFont="1">
      <alignment/>
      <protection/>
    </xf>
    <xf numFmtId="49" fontId="7" fillId="33" borderId="10" xfId="0" applyNumberFormat="1" applyFont="1" applyFill="1" applyBorder="1" applyAlignment="1" quotePrefix="1">
      <alignment horizontal="right"/>
    </xf>
    <xf numFmtId="49" fontId="8" fillId="0" borderId="0" xfId="119" applyNumberFormat="1" applyFont="1" applyBorder="1">
      <alignment/>
      <protection/>
    </xf>
    <xf numFmtId="2" fontId="55" fillId="0" borderId="10" xfId="0" applyNumberFormat="1" applyFont="1" applyFill="1" applyBorder="1" applyAlignment="1" quotePrefix="1">
      <alignment vertical="center" wrapText="1"/>
    </xf>
    <xf numFmtId="0" fontId="4" fillId="34" borderId="10" xfId="0" applyFont="1" applyFill="1" applyBorder="1" applyAlignment="1">
      <alignment wrapText="1"/>
    </xf>
    <xf numFmtId="188" fontId="4" fillId="0" borderId="0" xfId="119" applyNumberFormat="1" applyFont="1" applyBorder="1" applyAlignment="1">
      <alignment horizontal="right"/>
      <protection/>
    </xf>
    <xf numFmtId="188" fontId="4" fillId="0" borderId="0" xfId="120" applyNumberFormat="1" applyFont="1" applyBorder="1" applyAlignment="1">
      <alignment horizontal="right"/>
      <protection/>
    </xf>
    <xf numFmtId="188" fontId="5" fillId="0" borderId="0" xfId="120" applyNumberFormat="1" applyFont="1" applyBorder="1" applyAlignment="1">
      <alignment horizontal="right"/>
      <protection/>
    </xf>
    <xf numFmtId="0" fontId="8" fillId="0" borderId="0" xfId="119" applyFont="1" applyAlignment="1">
      <alignment horizontal="right"/>
      <protection/>
    </xf>
    <xf numFmtId="0" fontId="8" fillId="0" borderId="0" xfId="120" applyFont="1" applyAlignment="1">
      <alignment horizontal="right"/>
      <protection/>
    </xf>
    <xf numFmtId="1" fontId="8" fillId="0" borderId="0" xfId="119" applyNumberFormat="1" applyFont="1" applyAlignment="1">
      <alignment horizontal="right"/>
      <protection/>
    </xf>
    <xf numFmtId="0" fontId="4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6" fillId="0" borderId="0" xfId="119" applyFont="1" applyAlignment="1">
      <alignment horizontal="center" wrapText="1"/>
      <protection/>
    </xf>
    <xf numFmtId="189" fontId="5" fillId="0" borderId="10" xfId="120" applyNumberFormat="1" applyFont="1" applyFill="1" applyBorder="1" applyAlignment="1">
      <alignment horizontal="right" vertical="center"/>
      <protection/>
    </xf>
    <xf numFmtId="1" fontId="4" fillId="34" borderId="10" xfId="0" applyNumberFormat="1" applyFont="1" applyFill="1" applyBorder="1" applyAlignment="1">
      <alignment horizontal="right" vertical="center"/>
    </xf>
    <xf numFmtId="189" fontId="5" fillId="34" borderId="10" xfId="120" applyNumberFormat="1" applyFont="1" applyFill="1" applyBorder="1" applyAlignment="1">
      <alignment horizontal="right" vertical="center"/>
      <protection/>
    </xf>
    <xf numFmtId="189" fontId="5" fillId="36" borderId="10" xfId="0" applyNumberFormat="1" applyFont="1" applyFill="1" applyBorder="1" applyAlignment="1">
      <alignment horizontal="right" vertical="center"/>
    </xf>
    <xf numFmtId="189" fontId="5" fillId="35" borderId="10" xfId="120" applyNumberFormat="1" applyFont="1" applyFill="1" applyBorder="1" applyAlignment="1">
      <alignment horizontal="right" vertical="center"/>
      <protection/>
    </xf>
    <xf numFmtId="189" fontId="4" fillId="34" borderId="10" xfId="120" applyNumberFormat="1" applyFont="1" applyFill="1" applyBorder="1" applyAlignment="1">
      <alignment horizontal="right" vertical="center"/>
      <protection/>
    </xf>
    <xf numFmtId="1" fontId="5" fillId="0" borderId="10" xfId="120" applyNumberFormat="1" applyFont="1" applyFill="1" applyBorder="1" applyAlignment="1">
      <alignment horizontal="right" vertical="center"/>
      <protection/>
    </xf>
    <xf numFmtId="1" fontId="5" fillId="34" borderId="10" xfId="120" applyNumberFormat="1" applyFont="1" applyFill="1" applyBorder="1" applyAlignment="1">
      <alignment horizontal="right" vertical="center"/>
      <protection/>
    </xf>
    <xf numFmtId="1" fontId="5" fillId="35" borderId="10" xfId="120" applyNumberFormat="1" applyFont="1" applyFill="1" applyBorder="1" applyAlignment="1">
      <alignment horizontal="right" vertical="center"/>
      <protection/>
    </xf>
    <xf numFmtId="49" fontId="4" fillId="34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10" xfId="0" applyFont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 applyProtection="1">
      <alignment horizontal="left" vertical="top" wrapText="1"/>
      <protection/>
    </xf>
    <xf numFmtId="197" fontId="10" fillId="0" borderId="10" xfId="0" applyNumberFormat="1" applyFont="1" applyBorder="1" applyAlignment="1" applyProtection="1">
      <alignment horizontal="right" vertical="center" wrapText="1"/>
      <protection/>
    </xf>
    <xf numFmtId="197" fontId="4" fillId="34" borderId="10" xfId="0" applyNumberFormat="1" applyFont="1" applyFill="1" applyBorder="1" applyAlignment="1">
      <alignment horizontal="right" vertical="center"/>
    </xf>
    <xf numFmtId="197" fontId="4" fillId="35" borderId="10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 horizontal="right" vertical="center" wrapText="1"/>
      <protection/>
    </xf>
    <xf numFmtId="49" fontId="4" fillId="35" borderId="10" xfId="0" applyNumberFormat="1" applyFont="1" applyFill="1" applyBorder="1" applyAlignment="1" quotePrefix="1">
      <alignment horizontal="right" vertical="center"/>
    </xf>
    <xf numFmtId="0" fontId="8" fillId="0" borderId="10" xfId="119" applyFont="1" applyFill="1" applyBorder="1" applyAlignment="1">
      <alignment horizontal="center" vertical="top" wrapText="1"/>
      <protection/>
    </xf>
    <xf numFmtId="0" fontId="5" fillId="0" borderId="10" xfId="119" applyFont="1" applyFill="1" applyBorder="1" applyAlignment="1">
      <alignment horizontal="center" vertical="top" wrapText="1"/>
      <protection/>
    </xf>
    <xf numFmtId="1" fontId="4" fillId="0" borderId="10" xfId="119" applyNumberFormat="1" applyFont="1" applyFill="1" applyBorder="1" applyAlignment="1">
      <alignment horizontal="right" vertical="center" wrapText="1"/>
      <protection/>
    </xf>
    <xf numFmtId="0" fontId="4" fillId="0" borderId="10" xfId="119" applyFont="1" applyFill="1" applyBorder="1" applyAlignment="1">
      <alignment wrapText="1"/>
      <protection/>
    </xf>
    <xf numFmtId="0" fontId="4" fillId="0" borderId="10" xfId="119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right"/>
    </xf>
    <xf numFmtId="197" fontId="57" fillId="35" borderId="10" xfId="0" applyNumberFormat="1" applyFont="1" applyFill="1" applyBorder="1" applyAlignment="1">
      <alignment horizontal="right" vertical="center"/>
    </xf>
    <xf numFmtId="197" fontId="57" fillId="0" borderId="10" xfId="0" applyNumberFormat="1" applyFont="1" applyFill="1" applyBorder="1" applyAlignment="1">
      <alignment horizontal="right" vertical="center"/>
    </xf>
    <xf numFmtId="197" fontId="10" fillId="37" borderId="10" xfId="0" applyNumberFormat="1" applyFont="1" applyFill="1" applyBorder="1" applyAlignment="1" applyProtection="1">
      <alignment horizontal="right" vertical="center" wrapText="1"/>
      <protection/>
    </xf>
    <xf numFmtId="189" fontId="5" fillId="37" borderId="10" xfId="120" applyNumberFormat="1" applyFont="1" applyFill="1" applyBorder="1" applyAlignment="1">
      <alignment horizontal="right" vertical="center"/>
      <protection/>
    </xf>
    <xf numFmtId="1" fontId="5" fillId="37" borderId="10" xfId="120" applyNumberFormat="1" applyFont="1" applyFill="1" applyBorder="1" applyAlignment="1">
      <alignment horizontal="right" vertical="center"/>
      <protection/>
    </xf>
    <xf numFmtId="197" fontId="9" fillId="34" borderId="10" xfId="0" applyNumberFormat="1" applyFont="1" applyFill="1" applyBorder="1" applyAlignment="1" applyProtection="1">
      <alignment horizontal="right" vertical="center" wrapText="1"/>
      <protection/>
    </xf>
    <xf numFmtId="1" fontId="4" fillId="34" borderId="10" xfId="120" applyNumberFormat="1" applyFont="1" applyFill="1" applyBorder="1" applyAlignment="1">
      <alignment horizontal="right" vertical="center"/>
      <protection/>
    </xf>
    <xf numFmtId="0" fontId="8" fillId="37" borderId="10" xfId="119" applyFont="1" applyFill="1" applyBorder="1" applyAlignment="1">
      <alignment horizontal="center" vertical="top" wrapText="1"/>
      <protection/>
    </xf>
    <xf numFmtId="0" fontId="4" fillId="37" borderId="10" xfId="119" applyFont="1" applyFill="1" applyBorder="1" applyAlignment="1">
      <alignment horizontal="center" vertical="top" wrapText="1"/>
      <protection/>
    </xf>
    <xf numFmtId="0" fontId="8" fillId="37" borderId="0" xfId="120" applyFont="1" applyFill="1">
      <alignment/>
      <protection/>
    </xf>
    <xf numFmtId="0" fontId="4" fillId="37" borderId="11" xfId="0" applyFont="1" applyFill="1" applyBorder="1" applyAlignment="1">
      <alignment horizontal="right" vertical="center" wrapText="1"/>
    </xf>
    <xf numFmtId="190" fontId="4" fillId="37" borderId="11" xfId="0" applyNumberFormat="1" applyFont="1" applyFill="1" applyBorder="1" applyAlignment="1">
      <alignment/>
    </xf>
    <xf numFmtId="197" fontId="4" fillId="37" borderId="11" xfId="0" applyNumberFormat="1" applyFont="1" applyFill="1" applyBorder="1" applyAlignment="1">
      <alignment horizontal="right" vertical="center" wrapText="1"/>
    </xf>
    <xf numFmtId="190" fontId="5" fillId="37" borderId="11" xfId="0" applyNumberFormat="1" applyFont="1" applyFill="1" applyBorder="1" applyAlignment="1">
      <alignment horizontal="right" vertical="center"/>
    </xf>
    <xf numFmtId="190" fontId="5" fillId="37" borderId="11" xfId="0" applyNumberFormat="1" applyFont="1" applyFill="1" applyBorder="1" applyAlignment="1">
      <alignment wrapText="1"/>
    </xf>
    <xf numFmtId="197" fontId="5" fillId="37" borderId="11" xfId="0" applyNumberFormat="1" applyFont="1" applyFill="1" applyBorder="1" applyAlignment="1">
      <alignment vertical="center"/>
    </xf>
    <xf numFmtId="1" fontId="4" fillId="37" borderId="11" xfId="0" applyNumberFormat="1" applyFont="1" applyFill="1" applyBorder="1" applyAlignment="1">
      <alignment horizontal="right" vertical="center"/>
    </xf>
    <xf numFmtId="0" fontId="5" fillId="37" borderId="10" xfId="119" applyFont="1" applyFill="1" applyBorder="1" applyAlignment="1">
      <alignment horizontal="right" vertical="center"/>
      <protection/>
    </xf>
    <xf numFmtId="0" fontId="6" fillId="37" borderId="10" xfId="119" applyFont="1" applyFill="1" applyBorder="1" applyAlignment="1">
      <alignment wrapText="1"/>
      <protection/>
    </xf>
    <xf numFmtId="1" fontId="4" fillId="37" borderId="10" xfId="119" applyNumberFormat="1" applyFont="1" applyFill="1" applyBorder="1" applyAlignment="1">
      <alignment horizontal="right" vertical="center" wrapText="1"/>
      <protection/>
    </xf>
    <xf numFmtId="0" fontId="4" fillId="37" borderId="10" xfId="119" applyFont="1" applyFill="1" applyBorder="1" applyAlignment="1">
      <alignment horizontal="right" vertical="center"/>
      <protection/>
    </xf>
    <xf numFmtId="0" fontId="4" fillId="37" borderId="10" xfId="119" applyFont="1" applyFill="1" applyBorder="1" applyAlignment="1">
      <alignment horizontal="left" vertical="top" wrapText="1"/>
      <protection/>
    </xf>
    <xf numFmtId="0" fontId="7" fillId="37" borderId="0" xfId="120" applyFont="1" applyFill="1">
      <alignment/>
      <protection/>
    </xf>
    <xf numFmtId="0" fontId="5" fillId="37" borderId="10" xfId="120" applyFont="1" applyFill="1" applyBorder="1" applyAlignment="1">
      <alignment horizontal="right" vertical="center"/>
      <protection/>
    </xf>
    <xf numFmtId="0" fontId="5" fillId="37" borderId="10" xfId="119" applyFont="1" applyFill="1" applyBorder="1" applyAlignment="1">
      <alignment horizontal="left" vertical="top" wrapText="1"/>
      <protection/>
    </xf>
    <xf numFmtId="1" fontId="5" fillId="37" borderId="10" xfId="0" applyNumberFormat="1" applyFont="1" applyFill="1" applyBorder="1" applyAlignment="1">
      <alignment horizontal="right" vertical="center"/>
    </xf>
    <xf numFmtId="0" fontId="4" fillId="37" borderId="10" xfId="120" applyFont="1" applyFill="1" applyBorder="1" applyAlignment="1">
      <alignment horizontal="right" vertical="center"/>
      <protection/>
    </xf>
    <xf numFmtId="189" fontId="4" fillId="37" borderId="10" xfId="120" applyNumberFormat="1" applyFont="1" applyFill="1" applyBorder="1" applyAlignment="1">
      <alignment horizontal="right" vertical="center"/>
      <protection/>
    </xf>
    <xf numFmtId="0" fontId="55" fillId="37" borderId="10" xfId="0" applyFont="1" applyFill="1" applyBorder="1" applyAlignment="1">
      <alignment vertical="center" wrapText="1"/>
    </xf>
    <xf numFmtId="0" fontId="55" fillId="37" borderId="10" xfId="75" applyFont="1" applyFill="1" applyBorder="1" applyAlignment="1">
      <alignment vertical="top" wrapText="1"/>
      <protection/>
    </xf>
    <xf numFmtId="0" fontId="55" fillId="37" borderId="10" xfId="60" applyFont="1" applyFill="1" applyBorder="1" applyAlignment="1">
      <alignment vertical="top" wrapText="1"/>
      <protection/>
    </xf>
    <xf numFmtId="0" fontId="55" fillId="37" borderId="10" xfId="113" applyFont="1" applyFill="1" applyBorder="1" applyAlignment="1">
      <alignment wrapText="1"/>
      <protection/>
    </xf>
    <xf numFmtId="0" fontId="5" fillId="0" borderId="10" xfId="119" applyFont="1" applyFill="1" applyBorder="1" applyAlignment="1">
      <alignment horizontal="right" vertical="center"/>
      <protection/>
    </xf>
    <xf numFmtId="0" fontId="6" fillId="0" borderId="10" xfId="119" applyFont="1" applyFill="1" applyBorder="1" applyAlignment="1">
      <alignment horizontal="left" vertical="top" wrapText="1"/>
      <protection/>
    </xf>
    <xf numFmtId="1" fontId="5" fillId="0" borderId="10" xfId="119" applyNumberFormat="1" applyFont="1" applyFill="1" applyBorder="1" applyAlignment="1">
      <alignment horizontal="right" vertical="center"/>
      <protection/>
    </xf>
    <xf numFmtId="0" fontId="8" fillId="0" borderId="0" xfId="120" applyFont="1" applyFill="1">
      <alignment/>
      <protection/>
    </xf>
    <xf numFmtId="0" fontId="5" fillId="0" borderId="10" xfId="119" applyFont="1" applyFill="1" applyBorder="1" applyAlignment="1">
      <alignment horizontal="left" vertical="top" wrapText="1"/>
      <protection/>
    </xf>
    <xf numFmtId="0" fontId="5" fillId="0" borderId="10" xfId="77" applyFont="1" applyFill="1" applyBorder="1" applyAlignment="1">
      <alignment horizontal="right" vertical="center"/>
      <protection/>
    </xf>
    <xf numFmtId="0" fontId="5" fillId="0" borderId="10" xfId="119" applyFont="1" applyFill="1" applyBorder="1" applyAlignment="1">
      <alignment horizontal="right" vertical="center" wrapText="1"/>
      <protection/>
    </xf>
    <xf numFmtId="0" fontId="6" fillId="0" borderId="10" xfId="119" applyFont="1" applyFill="1" applyBorder="1" applyAlignment="1">
      <alignment wrapText="1"/>
      <protection/>
    </xf>
    <xf numFmtId="0" fontId="7" fillId="0" borderId="0" xfId="120" applyFont="1" applyFill="1">
      <alignment/>
      <protection/>
    </xf>
    <xf numFmtId="0" fontId="5" fillId="0" borderId="10" xfId="68" applyFont="1" applyFill="1" applyBorder="1" applyAlignment="1">
      <alignment vertical="top" wrapText="1"/>
      <protection/>
    </xf>
    <xf numFmtId="1" fontId="5" fillId="0" borderId="10" xfId="119" applyNumberFormat="1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wrapText="1"/>
    </xf>
    <xf numFmtId="1" fontId="7" fillId="0" borderId="0" xfId="120" applyNumberFormat="1" applyFont="1" applyFill="1">
      <alignment/>
      <protection/>
    </xf>
    <xf numFmtId="0" fontId="4" fillId="0" borderId="10" xfId="119" applyFont="1" applyFill="1" applyBorder="1" applyAlignment="1">
      <alignment horizontal="right" vertical="center"/>
      <protection/>
    </xf>
    <xf numFmtId="0" fontId="4" fillId="0" borderId="10" xfId="119" applyFont="1" applyFill="1" applyBorder="1" applyAlignment="1">
      <alignment horizontal="left" vertical="top" wrapText="1"/>
      <protection/>
    </xf>
    <xf numFmtId="1" fontId="4" fillId="0" borderId="10" xfId="119" applyNumberFormat="1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wrapText="1"/>
    </xf>
    <xf numFmtId="1" fontId="6" fillId="0" borderId="10" xfId="119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wrapText="1"/>
    </xf>
    <xf numFmtId="1" fontId="58" fillId="0" borderId="10" xfId="119" applyNumberFormat="1" applyFont="1" applyFill="1" applyBorder="1" applyAlignment="1">
      <alignment horizontal="right" vertical="center"/>
      <protection/>
    </xf>
    <xf numFmtId="1" fontId="57" fillId="0" borderId="10" xfId="119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right" vertical="center"/>
    </xf>
    <xf numFmtId="197" fontId="4" fillId="0" borderId="11" xfId="0" applyNumberFormat="1" applyFont="1" applyFill="1" applyBorder="1" applyAlignment="1">
      <alignment vertical="center"/>
    </xf>
    <xf numFmtId="197" fontId="5" fillId="0" borderId="11" xfId="0" applyNumberFormat="1" applyFont="1" applyFill="1" applyBorder="1" applyAlignment="1">
      <alignment vertical="center"/>
    </xf>
    <xf numFmtId="0" fontId="6" fillId="0" borderId="0" xfId="119" applyFont="1" applyAlignment="1">
      <alignment horizontal="center" wrapText="1"/>
      <protection/>
    </xf>
    <xf numFmtId="0" fontId="6" fillId="0" borderId="0" xfId="119" applyFont="1" applyBorder="1" applyAlignment="1">
      <alignment horizontal="right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61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7" xfId="116"/>
    <cellStyle name="Обычный 8" xfId="117"/>
    <cellStyle name="Обычный 9" xfId="118"/>
    <cellStyle name="Обычный_Лист1 (2)" xfId="119"/>
    <cellStyle name="Обычный_Форма (2)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8"/>
  <sheetViews>
    <sheetView showZeros="0" tabSelected="1" zoomScale="80" zoomScaleNormal="80" zoomScalePageLayoutView="0" workbookViewId="0" topLeftCell="A136">
      <selection activeCell="G147" sqref="G147"/>
    </sheetView>
  </sheetViews>
  <sheetFormatPr defaultColWidth="9.00390625" defaultRowHeight="12.75"/>
  <cols>
    <col min="1" max="1" width="15.25390625" style="5" customWidth="1"/>
    <col min="2" max="2" width="85.625" style="5" customWidth="1"/>
    <col min="3" max="3" width="21.00390625" style="5" customWidth="1"/>
    <col min="4" max="4" width="16.875" style="5" customWidth="1"/>
    <col min="5" max="5" width="10.875" style="6" customWidth="1"/>
    <col min="6" max="6" width="13.875" style="6" customWidth="1"/>
    <col min="7" max="7" width="12.125" style="6" customWidth="1"/>
    <col min="8" max="16384" width="9.125" style="6" customWidth="1"/>
  </cols>
  <sheetData>
    <row r="2" spans="1:6" ht="18.75">
      <c r="A2" s="4"/>
      <c r="B2" s="4"/>
      <c r="C2" s="4"/>
      <c r="D2" s="1" t="s">
        <v>18</v>
      </c>
      <c r="E2" s="1"/>
      <c r="F2" s="1"/>
    </row>
    <row r="3" spans="1:6" ht="18.75">
      <c r="A3" s="4"/>
      <c r="B3" s="4"/>
      <c r="C3" s="4"/>
      <c r="D3" s="1" t="s">
        <v>203</v>
      </c>
      <c r="E3" s="1"/>
      <c r="F3" s="1"/>
    </row>
    <row r="4" spans="1:6" ht="18.75">
      <c r="A4" s="4"/>
      <c r="B4" s="4"/>
      <c r="C4" s="4"/>
      <c r="D4" s="1" t="s">
        <v>82</v>
      </c>
      <c r="E4" s="1"/>
      <c r="F4" s="1"/>
    </row>
    <row r="5" spans="1:6" ht="18.75">
      <c r="A5" s="4"/>
      <c r="B5" s="4"/>
      <c r="C5" s="4"/>
      <c r="D5" s="1" t="s">
        <v>220</v>
      </c>
      <c r="E5" s="1"/>
      <c r="F5" s="1"/>
    </row>
    <row r="6" spans="1:6" ht="30.75" customHeight="1">
      <c r="A6" s="109" t="s">
        <v>84</v>
      </c>
      <c r="B6" s="109"/>
      <c r="C6" s="109"/>
      <c r="D6" s="109"/>
      <c r="E6" s="109"/>
      <c r="F6" s="109"/>
    </row>
    <row r="7" spans="1:6" ht="20.25" customHeight="1">
      <c r="A7" s="109" t="s">
        <v>208</v>
      </c>
      <c r="B7" s="109"/>
      <c r="C7" s="109"/>
      <c r="D7" s="109"/>
      <c r="E7" s="109"/>
      <c r="F7" s="109"/>
    </row>
    <row r="8" spans="1:6" ht="20.25" customHeight="1">
      <c r="A8" s="36">
        <v>20536000000</v>
      </c>
      <c r="B8" s="34"/>
      <c r="C8" s="21"/>
      <c r="D8" s="21"/>
      <c r="E8" s="21"/>
      <c r="F8" s="21"/>
    </row>
    <row r="9" spans="1:6" ht="20.25" customHeight="1">
      <c r="A9" s="51" t="s">
        <v>83</v>
      </c>
      <c r="B9" s="35"/>
      <c r="C9" s="21"/>
      <c r="D9" s="21"/>
      <c r="E9" s="21"/>
      <c r="F9" s="21"/>
    </row>
    <row r="10" spans="1:6" ht="15.75" customHeight="1">
      <c r="A10" s="110" t="s">
        <v>1</v>
      </c>
      <c r="B10" s="110"/>
      <c r="C10" s="110"/>
      <c r="D10" s="110"/>
      <c r="E10" s="110"/>
      <c r="F10" s="110"/>
    </row>
    <row r="11" spans="1:6" ht="112.5" customHeight="1">
      <c r="A11" s="46" t="s">
        <v>19</v>
      </c>
      <c r="B11" s="47" t="s">
        <v>20</v>
      </c>
      <c r="C11" s="47" t="s">
        <v>40</v>
      </c>
      <c r="D11" s="47" t="s">
        <v>204</v>
      </c>
      <c r="E11" s="47" t="s">
        <v>205</v>
      </c>
      <c r="F11" s="47" t="s">
        <v>206</v>
      </c>
    </row>
    <row r="12" spans="1:6" ht="15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</row>
    <row r="13" spans="1:7" ht="18.75">
      <c r="A13" s="59"/>
      <c r="B13" s="60" t="s">
        <v>67</v>
      </c>
      <c r="C13" s="59"/>
      <c r="D13" s="59"/>
      <c r="E13" s="59"/>
      <c r="F13" s="59"/>
      <c r="G13" s="61"/>
    </row>
    <row r="14" spans="1:7" ht="18.75">
      <c r="A14" s="62">
        <v>11010000</v>
      </c>
      <c r="B14" s="63" t="s">
        <v>79</v>
      </c>
      <c r="C14" s="64">
        <f>SUM(C15:C18)</f>
        <v>35501220</v>
      </c>
      <c r="D14" s="64">
        <f>SUM(D15:D18)</f>
        <v>38643940</v>
      </c>
      <c r="E14" s="55">
        <f aca="true" t="shared" si="0" ref="E14:E46">D14/C14*100</f>
        <v>108.85242817007415</v>
      </c>
      <c r="F14" s="56">
        <f aca="true" t="shared" si="1" ref="F14:F41">D14-C14</f>
        <v>3142720</v>
      </c>
      <c r="G14" s="61"/>
    </row>
    <row r="15" spans="1:7" ht="39.75" customHeight="1">
      <c r="A15" s="65" t="s">
        <v>133</v>
      </c>
      <c r="B15" s="66" t="s">
        <v>207</v>
      </c>
      <c r="C15" s="67">
        <v>24011220</v>
      </c>
      <c r="D15" s="67">
        <v>25377730</v>
      </c>
      <c r="E15" s="55">
        <f t="shared" si="0"/>
        <v>105.69113106289475</v>
      </c>
      <c r="F15" s="56">
        <f t="shared" si="1"/>
        <v>1366510</v>
      </c>
      <c r="G15" s="61"/>
    </row>
    <row r="16" spans="1:7" ht="66" customHeight="1">
      <c r="A16" s="65" t="s">
        <v>134</v>
      </c>
      <c r="B16" s="66" t="s">
        <v>135</v>
      </c>
      <c r="C16" s="67">
        <v>4665200</v>
      </c>
      <c r="D16" s="67">
        <v>4493503</v>
      </c>
      <c r="E16" s="55">
        <f t="shared" si="0"/>
        <v>96.31962188116265</v>
      </c>
      <c r="F16" s="56">
        <f t="shared" si="1"/>
        <v>-171697</v>
      </c>
      <c r="G16" s="61"/>
    </row>
    <row r="17" spans="1:7" ht="50.25" customHeight="1">
      <c r="A17" s="65" t="s">
        <v>136</v>
      </c>
      <c r="B17" s="66" t="s">
        <v>137</v>
      </c>
      <c r="C17" s="67">
        <v>6504800</v>
      </c>
      <c r="D17" s="67">
        <v>8532389</v>
      </c>
      <c r="E17" s="55">
        <f t="shared" si="0"/>
        <v>131.17065859057925</v>
      </c>
      <c r="F17" s="56">
        <f t="shared" si="1"/>
        <v>2027589</v>
      </c>
      <c r="G17" s="61"/>
    </row>
    <row r="18" spans="1:7" ht="37.5">
      <c r="A18" s="65" t="s">
        <v>138</v>
      </c>
      <c r="B18" s="66" t="s">
        <v>139</v>
      </c>
      <c r="C18" s="67">
        <v>320000</v>
      </c>
      <c r="D18" s="67">
        <v>240318</v>
      </c>
      <c r="E18" s="55">
        <f t="shared" si="0"/>
        <v>75.099375</v>
      </c>
      <c r="F18" s="56">
        <f t="shared" si="1"/>
        <v>-79682</v>
      </c>
      <c r="G18" s="61"/>
    </row>
    <row r="19" spans="1:7" ht="37.5">
      <c r="A19" s="65" t="s">
        <v>140</v>
      </c>
      <c r="B19" s="66" t="s">
        <v>141</v>
      </c>
      <c r="C19" s="67">
        <v>6900</v>
      </c>
      <c r="D19" s="67">
        <v>6948.7</v>
      </c>
      <c r="E19" s="55">
        <f t="shared" si="0"/>
        <v>100.70579710144926</v>
      </c>
      <c r="F19" s="56">
        <f t="shared" si="1"/>
        <v>48.69999999999982</v>
      </c>
      <c r="G19" s="61"/>
    </row>
    <row r="20" spans="1:7" ht="55.5" customHeight="1">
      <c r="A20" s="65" t="s">
        <v>142</v>
      </c>
      <c r="B20" s="66" t="s">
        <v>143</v>
      </c>
      <c r="C20" s="67">
        <v>768000</v>
      </c>
      <c r="D20" s="67">
        <v>1219198</v>
      </c>
      <c r="E20" s="55">
        <f t="shared" si="0"/>
        <v>158.74973958333334</v>
      </c>
      <c r="F20" s="56">
        <f t="shared" si="1"/>
        <v>451198</v>
      </c>
      <c r="G20" s="61"/>
    </row>
    <row r="21" spans="1:7" ht="37.5">
      <c r="A21" s="65" t="s">
        <v>144</v>
      </c>
      <c r="B21" s="66" t="s">
        <v>145</v>
      </c>
      <c r="C21" s="67">
        <v>4600</v>
      </c>
      <c r="D21" s="67">
        <v>5175</v>
      </c>
      <c r="E21" s="55">
        <f t="shared" si="0"/>
        <v>112.5</v>
      </c>
      <c r="F21" s="56">
        <f t="shared" si="1"/>
        <v>575</v>
      </c>
      <c r="G21" s="61"/>
    </row>
    <row r="22" spans="1:7" ht="18.75">
      <c r="A22" s="68">
        <v>14000000</v>
      </c>
      <c r="B22" s="63" t="s">
        <v>146</v>
      </c>
      <c r="C22" s="107">
        <f>SUM(C23:C25)</f>
        <v>816500</v>
      </c>
      <c r="D22" s="107">
        <f>SUM(D23:D25)</f>
        <v>1077936</v>
      </c>
      <c r="E22" s="55">
        <f t="shared" si="0"/>
        <v>132.01910593998775</v>
      </c>
      <c r="F22" s="56">
        <f t="shared" si="1"/>
        <v>261436</v>
      </c>
      <c r="G22" s="61"/>
    </row>
    <row r="23" spans="1:7" ht="18.75">
      <c r="A23" s="65" t="s">
        <v>147</v>
      </c>
      <c r="B23" s="66" t="s">
        <v>148</v>
      </c>
      <c r="C23" s="108">
        <v>116000</v>
      </c>
      <c r="D23" s="108">
        <v>116254</v>
      </c>
      <c r="E23" s="55">
        <f t="shared" si="0"/>
        <v>100.21896551724139</v>
      </c>
      <c r="F23" s="56">
        <f t="shared" si="1"/>
        <v>254</v>
      </c>
      <c r="G23" s="61"/>
    </row>
    <row r="24" spans="1:7" ht="18.75">
      <c r="A24" s="65" t="s">
        <v>149</v>
      </c>
      <c r="B24" s="66" t="s">
        <v>148</v>
      </c>
      <c r="C24" s="67">
        <v>394800</v>
      </c>
      <c r="D24" s="67">
        <v>394820</v>
      </c>
      <c r="E24" s="55">
        <f t="shared" si="0"/>
        <v>100.00506585612969</v>
      </c>
      <c r="F24" s="56">
        <f t="shared" si="1"/>
        <v>20</v>
      </c>
      <c r="G24" s="61"/>
    </row>
    <row r="25" spans="1:7" ht="37.5">
      <c r="A25" s="65" t="s">
        <v>150</v>
      </c>
      <c r="B25" s="66" t="s">
        <v>151</v>
      </c>
      <c r="C25" s="67">
        <v>305700</v>
      </c>
      <c r="D25" s="67">
        <v>566862</v>
      </c>
      <c r="E25" s="55">
        <f t="shared" si="0"/>
        <v>185.43081452404317</v>
      </c>
      <c r="F25" s="56">
        <f t="shared" si="1"/>
        <v>261162</v>
      </c>
      <c r="G25" s="61"/>
    </row>
    <row r="26" spans="1:7" ht="18.75">
      <c r="A26" s="68">
        <v>18010000</v>
      </c>
      <c r="B26" s="63" t="s">
        <v>152</v>
      </c>
      <c r="C26" s="107">
        <f>SUM(C27:C35)</f>
        <v>14856240</v>
      </c>
      <c r="D26" s="107">
        <f>SUM(D27:D35)</f>
        <v>15904875</v>
      </c>
      <c r="E26" s="55">
        <f t="shared" si="0"/>
        <v>107.05854913490897</v>
      </c>
      <c r="F26" s="56">
        <f t="shared" si="1"/>
        <v>1048635</v>
      </c>
      <c r="G26" s="61"/>
    </row>
    <row r="27" spans="1:7" ht="36" customHeight="1">
      <c r="A27" s="65" t="s">
        <v>153</v>
      </c>
      <c r="B27" s="66" t="s">
        <v>154</v>
      </c>
      <c r="C27" s="108">
        <v>12400</v>
      </c>
      <c r="D27" s="108">
        <v>15821</v>
      </c>
      <c r="E27" s="55">
        <f t="shared" si="0"/>
        <v>127.58870967741936</v>
      </c>
      <c r="F27" s="56">
        <f t="shared" si="1"/>
        <v>3421</v>
      </c>
      <c r="G27" s="61"/>
    </row>
    <row r="28" spans="1:7" ht="36.75" customHeight="1">
      <c r="A28" s="65" t="s">
        <v>155</v>
      </c>
      <c r="B28" s="66" t="s">
        <v>156</v>
      </c>
      <c r="C28" s="67">
        <v>41400</v>
      </c>
      <c r="D28" s="67">
        <v>14713</v>
      </c>
      <c r="E28" s="55">
        <f t="shared" si="0"/>
        <v>35.53864734299517</v>
      </c>
      <c r="F28" s="56">
        <f t="shared" si="1"/>
        <v>-26687</v>
      </c>
      <c r="G28" s="61"/>
    </row>
    <row r="29" spans="1:7" ht="41.25" customHeight="1">
      <c r="A29" s="65" t="s">
        <v>157</v>
      </c>
      <c r="B29" s="66" t="s">
        <v>158</v>
      </c>
      <c r="C29" s="67">
        <v>181700</v>
      </c>
      <c r="D29" s="67">
        <v>185650</v>
      </c>
      <c r="E29" s="55">
        <f t="shared" si="0"/>
        <v>102.17391304347827</v>
      </c>
      <c r="F29" s="56">
        <f t="shared" si="1"/>
        <v>3950</v>
      </c>
      <c r="G29" s="61"/>
    </row>
    <row r="30" spans="1:7" ht="43.5" customHeight="1">
      <c r="A30" s="65" t="s">
        <v>159</v>
      </c>
      <c r="B30" s="66" t="s">
        <v>160</v>
      </c>
      <c r="C30" s="67">
        <v>681400</v>
      </c>
      <c r="D30" s="67">
        <v>688509</v>
      </c>
      <c r="E30" s="55">
        <f t="shared" si="0"/>
        <v>101.04329321984152</v>
      </c>
      <c r="F30" s="56">
        <f t="shared" si="1"/>
        <v>7109</v>
      </c>
      <c r="G30" s="61"/>
    </row>
    <row r="31" spans="1:7" ht="18.75">
      <c r="A31" s="65" t="s">
        <v>161</v>
      </c>
      <c r="B31" s="66" t="s">
        <v>162</v>
      </c>
      <c r="C31" s="67">
        <v>862100</v>
      </c>
      <c r="D31" s="67">
        <v>972847</v>
      </c>
      <c r="E31" s="55">
        <f t="shared" si="0"/>
        <v>112.84618953717667</v>
      </c>
      <c r="F31" s="56">
        <f t="shared" si="1"/>
        <v>110747</v>
      </c>
      <c r="G31" s="61"/>
    </row>
    <row r="32" spans="1:7" ht="18.75">
      <c r="A32" s="65" t="s">
        <v>163</v>
      </c>
      <c r="B32" s="66" t="s">
        <v>164</v>
      </c>
      <c r="C32" s="67">
        <v>7952640</v>
      </c>
      <c r="D32" s="67">
        <v>9151529</v>
      </c>
      <c r="E32" s="55">
        <f t="shared" si="0"/>
        <v>115.07535862304846</v>
      </c>
      <c r="F32" s="56">
        <f t="shared" si="1"/>
        <v>1198889</v>
      </c>
      <c r="G32" s="61"/>
    </row>
    <row r="33" spans="1:7" ht="18.75">
      <c r="A33" s="65" t="s">
        <v>165</v>
      </c>
      <c r="B33" s="66" t="s">
        <v>166</v>
      </c>
      <c r="C33" s="67">
        <v>2176800</v>
      </c>
      <c r="D33" s="67">
        <v>2025467</v>
      </c>
      <c r="E33" s="55">
        <f t="shared" si="0"/>
        <v>93.047914369717</v>
      </c>
      <c r="F33" s="56">
        <f t="shared" si="1"/>
        <v>-151333</v>
      </c>
      <c r="G33" s="61"/>
    </row>
    <row r="34" spans="1:7" ht="18.75">
      <c r="A34" s="65" t="s">
        <v>167</v>
      </c>
      <c r="B34" s="66" t="s">
        <v>168</v>
      </c>
      <c r="C34" s="67">
        <v>2935300</v>
      </c>
      <c r="D34" s="67">
        <v>2837839</v>
      </c>
      <c r="E34" s="55">
        <f t="shared" si="0"/>
        <v>96.67969202466527</v>
      </c>
      <c r="F34" s="56">
        <f t="shared" si="1"/>
        <v>-97461</v>
      </c>
      <c r="G34" s="61"/>
    </row>
    <row r="35" spans="1:7" ht="18.75">
      <c r="A35" s="65" t="s">
        <v>169</v>
      </c>
      <c r="B35" s="66" t="s">
        <v>170</v>
      </c>
      <c r="C35" s="67">
        <v>12500</v>
      </c>
      <c r="D35" s="67">
        <v>12500</v>
      </c>
      <c r="E35" s="55"/>
      <c r="F35" s="56">
        <f t="shared" si="1"/>
        <v>0</v>
      </c>
      <c r="G35" s="61"/>
    </row>
    <row r="36" spans="1:7" ht="18.75">
      <c r="A36" s="68">
        <v>18050000</v>
      </c>
      <c r="B36" s="63" t="s">
        <v>171</v>
      </c>
      <c r="C36" s="107">
        <f>SUM(C37:C39)</f>
        <v>13007400</v>
      </c>
      <c r="D36" s="107">
        <f>SUM(D37:D39)</f>
        <v>13247457</v>
      </c>
      <c r="E36" s="55">
        <f t="shared" si="0"/>
        <v>101.84554176853176</v>
      </c>
      <c r="F36" s="56">
        <f t="shared" si="1"/>
        <v>240057</v>
      </c>
      <c r="G36" s="61"/>
    </row>
    <row r="37" spans="1:7" ht="18.75">
      <c r="A37" s="65" t="s">
        <v>172</v>
      </c>
      <c r="B37" s="66" t="s">
        <v>173</v>
      </c>
      <c r="C37" s="67">
        <v>119500</v>
      </c>
      <c r="D37" s="67">
        <v>129683</v>
      </c>
      <c r="E37" s="55">
        <f t="shared" si="0"/>
        <v>108.52133891213388</v>
      </c>
      <c r="F37" s="56">
        <f t="shared" si="1"/>
        <v>10183</v>
      </c>
      <c r="G37" s="61"/>
    </row>
    <row r="38" spans="1:7" ht="18.75">
      <c r="A38" s="65" t="s">
        <v>174</v>
      </c>
      <c r="B38" s="66" t="s">
        <v>175</v>
      </c>
      <c r="C38" s="67">
        <v>3594400</v>
      </c>
      <c r="D38" s="67">
        <v>4543237</v>
      </c>
      <c r="E38" s="55">
        <f t="shared" si="0"/>
        <v>126.39764633874917</v>
      </c>
      <c r="F38" s="56">
        <f t="shared" si="1"/>
        <v>948837</v>
      </c>
      <c r="G38" s="61"/>
    </row>
    <row r="39" spans="1:7" ht="55.5" customHeight="1">
      <c r="A39" s="65" t="s">
        <v>176</v>
      </c>
      <c r="B39" s="66" t="s">
        <v>177</v>
      </c>
      <c r="C39" s="108">
        <v>9293500</v>
      </c>
      <c r="D39" s="108">
        <v>8574537</v>
      </c>
      <c r="E39" s="55">
        <f t="shared" si="0"/>
        <v>92.26380803787593</v>
      </c>
      <c r="F39" s="56">
        <f t="shared" si="1"/>
        <v>-718963</v>
      </c>
      <c r="G39" s="61"/>
    </row>
    <row r="40" spans="1:7" ht="18.75">
      <c r="A40" s="68">
        <v>21080000</v>
      </c>
      <c r="B40" s="63" t="s">
        <v>178</v>
      </c>
      <c r="C40" s="107">
        <f>SUM(C41:C43)</f>
        <v>37960</v>
      </c>
      <c r="D40" s="107">
        <f>SUM(D41:D43)</f>
        <v>38393</v>
      </c>
      <c r="E40" s="55">
        <f t="shared" si="0"/>
        <v>101.14067439409907</v>
      </c>
      <c r="F40" s="56">
        <f t="shared" si="1"/>
        <v>433</v>
      </c>
      <c r="G40" s="61"/>
    </row>
    <row r="41" spans="1:7" ht="75.75" customHeight="1">
      <c r="A41" s="65" t="s">
        <v>179</v>
      </c>
      <c r="B41" s="66" t="s">
        <v>180</v>
      </c>
      <c r="C41" s="67">
        <v>16600</v>
      </c>
      <c r="D41" s="67">
        <v>16608</v>
      </c>
      <c r="E41" s="55">
        <f t="shared" si="0"/>
        <v>100.04819277108435</v>
      </c>
      <c r="F41" s="56">
        <f t="shared" si="1"/>
        <v>8</v>
      </c>
      <c r="G41" s="61"/>
    </row>
    <row r="42" spans="1:7" ht="18.75">
      <c r="A42" s="65" t="s">
        <v>181</v>
      </c>
      <c r="B42" s="66" t="s">
        <v>182</v>
      </c>
      <c r="C42" s="67">
        <v>1360</v>
      </c>
      <c r="D42" s="67">
        <v>1785</v>
      </c>
      <c r="E42" s="55">
        <f t="shared" si="0"/>
        <v>131.25</v>
      </c>
      <c r="F42" s="56">
        <f aca="true" t="shared" si="2" ref="F42:F53">D42-C42</f>
        <v>425</v>
      </c>
      <c r="G42" s="61"/>
    </row>
    <row r="43" spans="1:7" ht="39.75" customHeight="1">
      <c r="A43" s="65" t="s">
        <v>183</v>
      </c>
      <c r="B43" s="66" t="s">
        <v>184</v>
      </c>
      <c r="C43" s="67">
        <v>20000</v>
      </c>
      <c r="D43" s="67">
        <v>20000</v>
      </c>
      <c r="E43" s="55">
        <f t="shared" si="0"/>
        <v>100</v>
      </c>
      <c r="F43" s="56">
        <f t="shared" si="2"/>
        <v>0</v>
      </c>
      <c r="G43" s="61"/>
    </row>
    <row r="44" spans="1:7" ht="18.75">
      <c r="A44" s="68">
        <v>22010000</v>
      </c>
      <c r="B44" s="63" t="s">
        <v>185</v>
      </c>
      <c r="C44" s="107">
        <f>SUM(C45:C47)</f>
        <v>567627</v>
      </c>
      <c r="D44" s="107">
        <f>SUM(D45:D47)</f>
        <v>650708</v>
      </c>
      <c r="E44" s="55">
        <f t="shared" si="0"/>
        <v>114.63654829668076</v>
      </c>
      <c r="F44" s="56">
        <f t="shared" si="2"/>
        <v>83081</v>
      </c>
      <c r="G44" s="61"/>
    </row>
    <row r="45" spans="1:7" ht="45" customHeight="1">
      <c r="A45" s="65" t="s">
        <v>186</v>
      </c>
      <c r="B45" s="66" t="s">
        <v>187</v>
      </c>
      <c r="C45" s="67">
        <v>1140</v>
      </c>
      <c r="D45" s="67">
        <v>4360</v>
      </c>
      <c r="E45" s="55">
        <f t="shared" si="0"/>
        <v>382.4561403508772</v>
      </c>
      <c r="F45" s="56">
        <f t="shared" si="2"/>
        <v>3220</v>
      </c>
      <c r="G45" s="61"/>
    </row>
    <row r="46" spans="1:7" ht="18.75">
      <c r="A46" s="65" t="s">
        <v>188</v>
      </c>
      <c r="B46" s="66" t="s">
        <v>189</v>
      </c>
      <c r="C46" s="67">
        <v>261527</v>
      </c>
      <c r="D46" s="67">
        <v>297148</v>
      </c>
      <c r="E46" s="55">
        <f t="shared" si="0"/>
        <v>113.62039101125315</v>
      </c>
      <c r="F46" s="56">
        <f t="shared" si="2"/>
        <v>35621</v>
      </c>
      <c r="G46" s="61"/>
    </row>
    <row r="47" spans="1:7" ht="37.5">
      <c r="A47" s="65" t="s">
        <v>190</v>
      </c>
      <c r="B47" s="66" t="s">
        <v>191</v>
      </c>
      <c r="C47" s="67">
        <v>304960</v>
      </c>
      <c r="D47" s="67">
        <v>349200</v>
      </c>
      <c r="E47" s="55"/>
      <c r="F47" s="56">
        <f t="shared" si="2"/>
        <v>44240</v>
      </c>
      <c r="G47" s="61"/>
    </row>
    <row r="48" spans="1:7" ht="42.75" customHeight="1">
      <c r="A48" s="65" t="s">
        <v>192</v>
      </c>
      <c r="B48" s="66" t="s">
        <v>193</v>
      </c>
      <c r="C48" s="67">
        <v>87900</v>
      </c>
      <c r="D48" s="67">
        <v>8011</v>
      </c>
      <c r="E48" s="55">
        <f>D48/C48*100</f>
        <v>9.113765642775881</v>
      </c>
      <c r="F48" s="56">
        <f t="shared" si="2"/>
        <v>-79889</v>
      </c>
      <c r="G48" s="61"/>
    </row>
    <row r="49" spans="1:7" ht="18.75">
      <c r="A49" s="68">
        <v>22090000</v>
      </c>
      <c r="B49" s="63" t="s">
        <v>194</v>
      </c>
      <c r="C49" s="107">
        <f>SUM(C50:C51)</f>
        <v>68900</v>
      </c>
      <c r="D49" s="107">
        <f>SUM(D50:D51)</f>
        <v>63872</v>
      </c>
      <c r="E49" s="55">
        <f>D49/C49*100</f>
        <v>92.70246734397678</v>
      </c>
      <c r="F49" s="56">
        <f t="shared" si="2"/>
        <v>-5028</v>
      </c>
      <c r="G49" s="61"/>
    </row>
    <row r="50" spans="1:7" ht="56.25">
      <c r="A50" s="65" t="s">
        <v>195</v>
      </c>
      <c r="B50" s="66" t="s">
        <v>196</v>
      </c>
      <c r="C50" s="67">
        <v>58900</v>
      </c>
      <c r="D50" s="67">
        <v>59344</v>
      </c>
      <c r="E50" s="55">
        <f>D50/C50*100</f>
        <v>100.75382003395586</v>
      </c>
      <c r="F50" s="56">
        <f t="shared" si="2"/>
        <v>444</v>
      </c>
      <c r="G50" s="61"/>
    </row>
    <row r="51" spans="1:7" ht="44.25" customHeight="1">
      <c r="A51" s="65" t="s">
        <v>197</v>
      </c>
      <c r="B51" s="66" t="s">
        <v>198</v>
      </c>
      <c r="C51" s="67">
        <v>10000</v>
      </c>
      <c r="D51" s="67">
        <v>4528</v>
      </c>
      <c r="E51" s="55">
        <f>D51/C51*100</f>
        <v>45.28</v>
      </c>
      <c r="F51" s="56">
        <f t="shared" si="2"/>
        <v>-5472</v>
      </c>
      <c r="G51" s="61"/>
    </row>
    <row r="52" spans="1:7" ht="18.75">
      <c r="A52" s="65" t="s">
        <v>199</v>
      </c>
      <c r="B52" s="66" t="s">
        <v>178</v>
      </c>
      <c r="C52" s="67">
        <v>76700</v>
      </c>
      <c r="D52" s="67">
        <v>76763</v>
      </c>
      <c r="E52" s="55"/>
      <c r="F52" s="56">
        <f t="shared" si="2"/>
        <v>63</v>
      </c>
      <c r="G52" s="61"/>
    </row>
    <row r="53" spans="1:7" ht="134.25" customHeight="1">
      <c r="A53" s="65" t="s">
        <v>200</v>
      </c>
      <c r="B53" s="66" t="s">
        <v>201</v>
      </c>
      <c r="C53" s="67">
        <v>1600</v>
      </c>
      <c r="D53" s="67">
        <v>1666.47</v>
      </c>
      <c r="E53" s="55"/>
      <c r="F53" s="56">
        <f t="shared" si="2"/>
        <v>66.47000000000003</v>
      </c>
      <c r="G53" s="61"/>
    </row>
    <row r="54" spans="1:7" ht="33.75" customHeight="1">
      <c r="A54" s="69">
        <v>900101</v>
      </c>
      <c r="B54" s="70" t="s">
        <v>0</v>
      </c>
      <c r="C54" s="71">
        <f>C14+C19+C20+C21+C22+C26+C36+C40+C44+C48+C49+C52+C53</f>
        <v>65801547</v>
      </c>
      <c r="D54" s="71">
        <f>D14+D19+D20+D21+D22+D26+D36+D40+D44+D48+D49+D52+D53</f>
        <v>70944943.17</v>
      </c>
      <c r="E54" s="55">
        <f aca="true" t="shared" si="3" ref="E54:E118">D54/C54*100</f>
        <v>107.81652773300299</v>
      </c>
      <c r="F54" s="56">
        <f aca="true" t="shared" si="4" ref="F54:F118">D54-C54</f>
        <v>5143396.170000002</v>
      </c>
      <c r="G54" s="61"/>
    </row>
    <row r="55" spans="1:7" ht="19.5">
      <c r="A55" s="69">
        <v>40000000</v>
      </c>
      <c r="B55" s="70" t="s">
        <v>2</v>
      </c>
      <c r="C55" s="48">
        <f>C56+C58+C60+C63</f>
        <v>44209490</v>
      </c>
      <c r="D55" s="48">
        <f>D56+D58+D60+D63</f>
        <v>44174940</v>
      </c>
      <c r="E55" s="55">
        <f t="shared" si="3"/>
        <v>99.92184935858795</v>
      </c>
      <c r="F55" s="56">
        <f t="shared" si="4"/>
        <v>-34550</v>
      </c>
      <c r="G55" s="61"/>
    </row>
    <row r="56" spans="1:7" s="2" customFormat="1" ht="26.25" customHeight="1">
      <c r="A56" s="72">
        <v>41020000</v>
      </c>
      <c r="B56" s="73" t="s">
        <v>3</v>
      </c>
      <c r="C56" s="98">
        <f>SUM(C57:C57)</f>
        <v>2273400</v>
      </c>
      <c r="D56" s="98">
        <f>SUM(D57:D57)</f>
        <v>2273400</v>
      </c>
      <c r="E56" s="55">
        <f t="shared" si="3"/>
        <v>100</v>
      </c>
      <c r="F56" s="56">
        <f t="shared" si="4"/>
        <v>0</v>
      </c>
      <c r="G56" s="74"/>
    </row>
    <row r="57" spans="1:7" ht="25.5" customHeight="1">
      <c r="A57" s="75">
        <v>41020100</v>
      </c>
      <c r="B57" s="76" t="s">
        <v>26</v>
      </c>
      <c r="C57" s="84">
        <v>2273400</v>
      </c>
      <c r="D57" s="106">
        <v>2273400</v>
      </c>
      <c r="E57" s="55">
        <f t="shared" si="3"/>
        <v>100</v>
      </c>
      <c r="F57" s="56">
        <f t="shared" si="4"/>
        <v>0</v>
      </c>
      <c r="G57" s="61"/>
    </row>
    <row r="58" spans="1:7" ht="25.5" customHeight="1">
      <c r="A58" s="78">
        <v>41040000</v>
      </c>
      <c r="B58" s="73" t="s">
        <v>218</v>
      </c>
      <c r="C58" s="98">
        <f>C59</f>
        <v>875151</v>
      </c>
      <c r="D58" s="98">
        <f>D59</f>
        <v>875151</v>
      </c>
      <c r="E58" s="55">
        <f>D58/C58*100</f>
        <v>100</v>
      </c>
      <c r="F58" s="56"/>
      <c r="G58" s="61"/>
    </row>
    <row r="59" spans="1:7" ht="57.75" customHeight="1">
      <c r="A59" s="75">
        <v>41040200</v>
      </c>
      <c r="B59" s="76" t="s">
        <v>219</v>
      </c>
      <c r="C59" s="69">
        <v>875151</v>
      </c>
      <c r="D59" s="77">
        <v>875151</v>
      </c>
      <c r="E59" s="55">
        <f>D59/C59*100</f>
        <v>100</v>
      </c>
      <c r="F59" s="56"/>
      <c r="G59" s="61"/>
    </row>
    <row r="60" spans="1:7" ht="25.5" customHeight="1">
      <c r="A60" s="78">
        <v>410300000</v>
      </c>
      <c r="B60" s="73" t="s">
        <v>216</v>
      </c>
      <c r="C60" s="98">
        <f>C61+C62</f>
        <v>37650596</v>
      </c>
      <c r="D60" s="98">
        <f>D61+D62</f>
        <v>37650596</v>
      </c>
      <c r="E60" s="79">
        <f t="shared" si="3"/>
        <v>100</v>
      </c>
      <c r="F60" s="56"/>
      <c r="G60" s="61"/>
    </row>
    <row r="61" spans="1:7" ht="25.5" customHeight="1">
      <c r="A61" s="75">
        <v>41033900</v>
      </c>
      <c r="B61" s="80" t="s">
        <v>27</v>
      </c>
      <c r="C61" s="84">
        <v>37328600</v>
      </c>
      <c r="D61" s="106">
        <v>37328600</v>
      </c>
      <c r="E61" s="55">
        <f t="shared" si="3"/>
        <v>100</v>
      </c>
      <c r="F61" s="56"/>
      <c r="G61" s="61"/>
    </row>
    <row r="62" spans="1:7" ht="63" customHeight="1">
      <c r="A62" s="75">
        <v>41035500</v>
      </c>
      <c r="B62" s="76" t="s">
        <v>217</v>
      </c>
      <c r="C62" s="84">
        <v>321996</v>
      </c>
      <c r="D62" s="106">
        <v>321996</v>
      </c>
      <c r="E62" s="55">
        <f t="shared" si="3"/>
        <v>100</v>
      </c>
      <c r="F62" s="56"/>
      <c r="G62" s="61"/>
    </row>
    <row r="63" spans="1:7" s="2" customFormat="1" ht="18.75">
      <c r="A63" s="72">
        <v>41050000</v>
      </c>
      <c r="B63" s="73" t="s">
        <v>4</v>
      </c>
      <c r="C63" s="98">
        <f>SUM(C64:C69)</f>
        <v>3410343</v>
      </c>
      <c r="D63" s="98">
        <f>SUM(D64:D69)</f>
        <v>3375793</v>
      </c>
      <c r="E63" s="55">
        <f t="shared" si="3"/>
        <v>98.98690542270968</v>
      </c>
      <c r="F63" s="56">
        <f t="shared" si="4"/>
        <v>-34550</v>
      </c>
      <c r="G63" s="74"/>
    </row>
    <row r="64" spans="1:7" ht="41.25" customHeight="1">
      <c r="A64" s="69">
        <v>41051000</v>
      </c>
      <c r="B64" s="81" t="s">
        <v>68</v>
      </c>
      <c r="C64" s="69">
        <v>855217</v>
      </c>
      <c r="D64" s="77">
        <v>828217</v>
      </c>
      <c r="E64" s="55">
        <f t="shared" si="3"/>
        <v>96.84290653717127</v>
      </c>
      <c r="F64" s="56">
        <f t="shared" si="4"/>
        <v>-27000</v>
      </c>
      <c r="G64" s="61"/>
    </row>
    <row r="65" spans="1:7" ht="56.25" customHeight="1">
      <c r="A65" s="69">
        <v>41051200</v>
      </c>
      <c r="B65" s="82" t="s">
        <v>63</v>
      </c>
      <c r="C65" s="69">
        <v>81906</v>
      </c>
      <c r="D65" s="77">
        <v>81906</v>
      </c>
      <c r="E65" s="55">
        <f t="shared" si="3"/>
        <v>100</v>
      </c>
      <c r="F65" s="56">
        <f t="shared" si="4"/>
        <v>0</v>
      </c>
      <c r="G65" s="61"/>
    </row>
    <row r="66" spans="1:7" ht="56.25" customHeight="1">
      <c r="A66" s="69">
        <v>41051400</v>
      </c>
      <c r="B66" s="82" t="s">
        <v>215</v>
      </c>
      <c r="C66" s="69">
        <v>780432</v>
      </c>
      <c r="D66" s="77">
        <v>780432</v>
      </c>
      <c r="E66" s="55">
        <f t="shared" si="3"/>
        <v>100</v>
      </c>
      <c r="F66" s="56">
        <f t="shared" si="4"/>
        <v>0</v>
      </c>
      <c r="G66" s="61"/>
    </row>
    <row r="67" spans="1:7" ht="59.25" customHeight="1">
      <c r="A67" s="69">
        <v>41051700</v>
      </c>
      <c r="B67" s="82" t="s">
        <v>202</v>
      </c>
      <c r="C67" s="69">
        <v>7383</v>
      </c>
      <c r="D67" s="77"/>
      <c r="E67" s="55">
        <f t="shared" si="3"/>
        <v>0</v>
      </c>
      <c r="F67" s="56">
        <f t="shared" si="4"/>
        <v>-7383</v>
      </c>
      <c r="G67" s="61"/>
    </row>
    <row r="68" spans="1:7" ht="24.75" customHeight="1">
      <c r="A68" s="69">
        <v>41053900</v>
      </c>
      <c r="B68" s="82" t="s">
        <v>55</v>
      </c>
      <c r="C68" s="69">
        <v>1126142</v>
      </c>
      <c r="D68" s="77">
        <v>1125975</v>
      </c>
      <c r="E68" s="55">
        <f t="shared" si="3"/>
        <v>99.9851706090351</v>
      </c>
      <c r="F68" s="56">
        <f t="shared" si="4"/>
        <v>-167</v>
      </c>
      <c r="G68" s="61"/>
    </row>
    <row r="69" spans="1:7" ht="56.25">
      <c r="A69" s="69">
        <v>41055000</v>
      </c>
      <c r="B69" s="83" t="s">
        <v>81</v>
      </c>
      <c r="C69" s="69">
        <v>559263</v>
      </c>
      <c r="D69" s="77">
        <v>559263</v>
      </c>
      <c r="E69" s="55">
        <f t="shared" si="3"/>
        <v>100</v>
      </c>
      <c r="F69" s="56">
        <f t="shared" si="4"/>
        <v>0</v>
      </c>
      <c r="G69" s="61"/>
    </row>
    <row r="70" spans="1:7" s="2" customFormat="1" ht="18.75">
      <c r="A70" s="98"/>
      <c r="B70" s="99" t="s">
        <v>5</v>
      </c>
      <c r="C70" s="100">
        <f>C63+C60+C58+C56</f>
        <v>44209490</v>
      </c>
      <c r="D70" s="100">
        <f>D63+D60+D58+D56</f>
        <v>44174940</v>
      </c>
      <c r="E70" s="22">
        <f t="shared" si="3"/>
        <v>99.92184935858795</v>
      </c>
      <c r="F70" s="28">
        <f t="shared" si="4"/>
        <v>-34550</v>
      </c>
      <c r="G70" s="92"/>
    </row>
    <row r="71" spans="1:7" s="2" customFormat="1" ht="19.5">
      <c r="A71" s="98"/>
      <c r="B71" s="85" t="s">
        <v>8</v>
      </c>
      <c r="C71" s="100">
        <f>C55+C54</f>
        <v>110011037</v>
      </c>
      <c r="D71" s="100">
        <f>D55+D54</f>
        <v>115119883.17</v>
      </c>
      <c r="E71" s="22">
        <f t="shared" si="3"/>
        <v>104.64393965307318</v>
      </c>
      <c r="F71" s="28">
        <f t="shared" si="4"/>
        <v>5108846.170000002</v>
      </c>
      <c r="G71" s="92"/>
    </row>
    <row r="72" spans="1:7" s="2" customFormat="1" ht="18" customHeight="1">
      <c r="A72" s="98"/>
      <c r="B72" s="101" t="s">
        <v>21</v>
      </c>
      <c r="C72" s="102">
        <v>12091134</v>
      </c>
      <c r="D72" s="102">
        <v>12091134</v>
      </c>
      <c r="E72" s="22">
        <f t="shared" si="3"/>
        <v>100</v>
      </c>
      <c r="F72" s="28">
        <f t="shared" si="4"/>
        <v>0</v>
      </c>
      <c r="G72" s="92"/>
    </row>
    <row r="73" spans="1:7" s="2" customFormat="1" ht="18" customHeight="1">
      <c r="A73" s="98"/>
      <c r="B73" s="103" t="s">
        <v>24</v>
      </c>
      <c r="C73" s="102">
        <v>-5349444</v>
      </c>
      <c r="D73" s="102">
        <v>-5349444</v>
      </c>
      <c r="E73" s="22">
        <f t="shared" si="3"/>
        <v>100</v>
      </c>
      <c r="F73" s="28">
        <f t="shared" si="4"/>
        <v>0</v>
      </c>
      <c r="G73" s="92"/>
    </row>
    <row r="74" spans="1:7" s="2" customFormat="1" ht="19.5">
      <c r="A74" s="98"/>
      <c r="B74" s="101" t="s">
        <v>22</v>
      </c>
      <c r="C74" s="102">
        <f>C71+C72+C73</f>
        <v>116752727</v>
      </c>
      <c r="D74" s="104">
        <f>D71+D72+D73</f>
        <v>121861573.17</v>
      </c>
      <c r="E74" s="22">
        <f t="shared" si="3"/>
        <v>104.3757831626494</v>
      </c>
      <c r="F74" s="28">
        <f t="shared" si="4"/>
        <v>5108846.170000002</v>
      </c>
      <c r="G74" s="92"/>
    </row>
    <row r="75" spans="1:7" ht="33" customHeight="1">
      <c r="A75" s="84"/>
      <c r="B75" s="85" t="s">
        <v>6</v>
      </c>
      <c r="C75" s="84"/>
      <c r="D75" s="86"/>
      <c r="E75" s="22"/>
      <c r="F75" s="28">
        <f t="shared" si="4"/>
        <v>0</v>
      </c>
      <c r="G75" s="87"/>
    </row>
    <row r="76" spans="1:7" ht="19.5" customHeight="1">
      <c r="A76" s="84">
        <v>25000000</v>
      </c>
      <c r="B76" s="88" t="s">
        <v>23</v>
      </c>
      <c r="C76" s="89">
        <v>1246600</v>
      </c>
      <c r="D76" s="89">
        <v>1234653</v>
      </c>
      <c r="E76" s="22">
        <f t="shared" si="3"/>
        <v>99.04163324241938</v>
      </c>
      <c r="F76" s="28">
        <f t="shared" si="4"/>
        <v>-11947</v>
      </c>
      <c r="G76" s="87"/>
    </row>
    <row r="77" spans="1:7" ht="25.5" customHeight="1">
      <c r="A77" s="90"/>
      <c r="B77" s="49" t="s">
        <v>7</v>
      </c>
      <c r="C77" s="48">
        <f>SUM(C76:C76)</f>
        <v>1246600</v>
      </c>
      <c r="D77" s="48">
        <f>SUM(D76:D76)</f>
        <v>1234653</v>
      </c>
      <c r="E77" s="22">
        <f t="shared" si="3"/>
        <v>99.04163324241938</v>
      </c>
      <c r="F77" s="28">
        <f t="shared" si="4"/>
        <v>-11947</v>
      </c>
      <c r="G77" s="87"/>
    </row>
    <row r="78" spans="1:7" s="2" customFormat="1" ht="22.5" customHeight="1">
      <c r="A78" s="50">
        <v>40000000</v>
      </c>
      <c r="B78" s="91" t="s">
        <v>2</v>
      </c>
      <c r="C78" s="48">
        <f>C79+C80</f>
        <v>273095</v>
      </c>
      <c r="D78" s="48">
        <f>D79+D80</f>
        <v>265476</v>
      </c>
      <c r="E78" s="22">
        <f t="shared" si="3"/>
        <v>97.21012834361669</v>
      </c>
      <c r="F78" s="28">
        <f t="shared" si="4"/>
        <v>-7619</v>
      </c>
      <c r="G78" s="92"/>
    </row>
    <row r="79" spans="1:7" s="2" customFormat="1" ht="55.5" customHeight="1">
      <c r="A79" s="90">
        <v>41031400</v>
      </c>
      <c r="B79" s="93" t="s">
        <v>64</v>
      </c>
      <c r="C79" s="94">
        <v>237095</v>
      </c>
      <c r="D79" s="94">
        <v>229476</v>
      </c>
      <c r="E79" s="22">
        <f t="shared" si="3"/>
        <v>96.78652017123937</v>
      </c>
      <c r="F79" s="28">
        <f t="shared" si="4"/>
        <v>-7619</v>
      </c>
      <c r="G79" s="92"/>
    </row>
    <row r="80" spans="1:7" s="2" customFormat="1" ht="26.25" customHeight="1">
      <c r="A80" s="84">
        <v>41053900</v>
      </c>
      <c r="B80" s="95" t="s">
        <v>55</v>
      </c>
      <c r="C80" s="94">
        <v>36000</v>
      </c>
      <c r="D80" s="94">
        <v>36000</v>
      </c>
      <c r="E80" s="22">
        <f t="shared" si="3"/>
        <v>100</v>
      </c>
      <c r="F80" s="28">
        <f t="shared" si="4"/>
        <v>0</v>
      </c>
      <c r="G80" s="92"/>
    </row>
    <row r="81" spans="1:7" s="2" customFormat="1" ht="19.5">
      <c r="A81" s="50"/>
      <c r="B81" s="91" t="s">
        <v>9</v>
      </c>
      <c r="C81" s="50">
        <f>C78+C77</f>
        <v>1519695</v>
      </c>
      <c r="D81" s="48">
        <f>D78+D77</f>
        <v>1500129</v>
      </c>
      <c r="E81" s="22">
        <f t="shared" si="3"/>
        <v>98.71250481182079</v>
      </c>
      <c r="F81" s="28">
        <f t="shared" si="4"/>
        <v>-19566</v>
      </c>
      <c r="G81" s="92"/>
    </row>
    <row r="82" spans="1:7" s="2" customFormat="1" ht="18.75" customHeight="1">
      <c r="A82" s="50"/>
      <c r="B82" s="96" t="s">
        <v>11</v>
      </c>
      <c r="C82" s="50">
        <v>223900</v>
      </c>
      <c r="D82" s="48">
        <v>223900</v>
      </c>
      <c r="E82" s="22">
        <f t="shared" si="3"/>
        <v>100</v>
      </c>
      <c r="F82" s="28">
        <f t="shared" si="4"/>
        <v>0</v>
      </c>
      <c r="G82" s="92"/>
    </row>
    <row r="83" spans="1:7" s="2" customFormat="1" ht="18.75" customHeight="1">
      <c r="A83" s="50"/>
      <c r="B83" s="96" t="s">
        <v>24</v>
      </c>
      <c r="C83" s="50">
        <v>5349444</v>
      </c>
      <c r="D83" s="48">
        <v>5349444</v>
      </c>
      <c r="E83" s="22">
        <f t="shared" si="3"/>
        <v>100</v>
      </c>
      <c r="F83" s="28">
        <f t="shared" si="4"/>
        <v>0</v>
      </c>
      <c r="G83" s="92"/>
    </row>
    <row r="84" spans="1:7" s="2" customFormat="1" ht="18.75">
      <c r="A84" s="50"/>
      <c r="B84" s="96" t="s">
        <v>16</v>
      </c>
      <c r="C84" s="50">
        <f>C82+C81+C83</f>
        <v>7093039</v>
      </c>
      <c r="D84" s="105">
        <f>D81+D82+D83</f>
        <v>7073473</v>
      </c>
      <c r="E84" s="22">
        <f t="shared" si="3"/>
        <v>99.72415208770175</v>
      </c>
      <c r="F84" s="28">
        <f t="shared" si="4"/>
        <v>-19566</v>
      </c>
      <c r="G84" s="97"/>
    </row>
    <row r="85" spans="1:7" s="2" customFormat="1" ht="26.25" customHeight="1">
      <c r="A85" s="50"/>
      <c r="B85" s="96" t="s">
        <v>17</v>
      </c>
      <c r="C85" s="48">
        <f>C81+C71</f>
        <v>111530732</v>
      </c>
      <c r="D85" s="48">
        <f>D81+D71</f>
        <v>116620012.17</v>
      </c>
      <c r="E85" s="22">
        <f t="shared" si="3"/>
        <v>104.56311913204334</v>
      </c>
      <c r="F85" s="28">
        <f t="shared" si="4"/>
        <v>5089280.170000002</v>
      </c>
      <c r="G85" s="92"/>
    </row>
    <row r="86" spans="1:7" s="2" customFormat="1" ht="18.75">
      <c r="A86" s="50"/>
      <c r="B86" s="96" t="s">
        <v>12</v>
      </c>
      <c r="C86" s="48">
        <f>C84+C74</f>
        <v>123845766</v>
      </c>
      <c r="D86" s="105">
        <f>D84+D74</f>
        <v>128935046.17</v>
      </c>
      <c r="E86" s="22">
        <f t="shared" si="3"/>
        <v>104.10936952822432</v>
      </c>
      <c r="F86" s="28">
        <f t="shared" si="4"/>
        <v>5089280.170000002</v>
      </c>
      <c r="G86" s="92"/>
    </row>
    <row r="87" spans="1:6" s="2" customFormat="1" ht="29.25" customHeight="1">
      <c r="A87" s="50"/>
      <c r="B87" s="49" t="s">
        <v>10</v>
      </c>
      <c r="C87" s="50">
        <v>0</v>
      </c>
      <c r="D87" s="48">
        <v>0</v>
      </c>
      <c r="E87" s="22">
        <v>0</v>
      </c>
      <c r="F87" s="28">
        <f t="shared" si="4"/>
        <v>0</v>
      </c>
    </row>
    <row r="88" spans="1:6" ht="18.75">
      <c r="A88" s="31" t="s">
        <v>28</v>
      </c>
      <c r="B88" s="12" t="s">
        <v>129</v>
      </c>
      <c r="C88" s="23">
        <f>C89+C90+C91+C92+C93+C94+C95+C97+C98+C99+C96</f>
        <v>28700878</v>
      </c>
      <c r="D88" s="23">
        <f>D89+D90+D91+D92+D93+D94+D95+D97+D98+D99+D96</f>
        <v>23181676</v>
      </c>
      <c r="E88" s="24">
        <f t="shared" si="3"/>
        <v>80.76991930351399</v>
      </c>
      <c r="F88" s="23">
        <f>F89+F90+F91+F92+F93+F94+F95+F97+F98+F99+F96</f>
        <v>-5197206</v>
      </c>
    </row>
    <row r="89" spans="1:6" ht="61.5" customHeight="1">
      <c r="A89" s="32" t="s">
        <v>41</v>
      </c>
      <c r="B89" s="11" t="s">
        <v>37</v>
      </c>
      <c r="C89" s="39">
        <v>20963065</v>
      </c>
      <c r="D89" s="39">
        <v>17031116</v>
      </c>
      <c r="E89" s="22">
        <f t="shared" si="3"/>
        <v>81.24344412422515</v>
      </c>
      <c r="F89" s="28">
        <f t="shared" si="4"/>
        <v>-3931949</v>
      </c>
    </row>
    <row r="90" spans="1:6" ht="23.25" customHeight="1">
      <c r="A90" s="43" t="s">
        <v>44</v>
      </c>
      <c r="B90" s="37" t="s">
        <v>73</v>
      </c>
      <c r="C90" s="39">
        <v>559263</v>
      </c>
      <c r="D90" s="39">
        <v>550398</v>
      </c>
      <c r="E90" s="22">
        <f aca="true" t="shared" si="5" ref="E90:E99">D90/C90*100</f>
        <v>98.41487815213952</v>
      </c>
      <c r="F90" s="28">
        <f aca="true" t="shared" si="6" ref="F90:F99">D90-C90</f>
        <v>-8865</v>
      </c>
    </row>
    <row r="91" spans="1:6" ht="56.25">
      <c r="A91" s="43" t="s">
        <v>36</v>
      </c>
      <c r="B91" s="37" t="s">
        <v>89</v>
      </c>
      <c r="C91" s="39">
        <v>508200</v>
      </c>
      <c r="D91" s="39">
        <v>479588</v>
      </c>
      <c r="E91" s="22">
        <f t="shared" si="5"/>
        <v>94.36993309720583</v>
      </c>
      <c r="F91" s="28">
        <f t="shared" si="6"/>
        <v>-28612</v>
      </c>
    </row>
    <row r="92" spans="1:6" ht="18.75" customHeight="1">
      <c r="A92" s="43" t="s">
        <v>90</v>
      </c>
      <c r="B92" s="37" t="s">
        <v>91</v>
      </c>
      <c r="C92" s="39">
        <v>50000</v>
      </c>
      <c r="D92" s="39">
        <v>10554</v>
      </c>
      <c r="E92" s="22">
        <f t="shared" si="5"/>
        <v>21.108</v>
      </c>
      <c r="F92" s="28">
        <f t="shared" si="6"/>
        <v>-39446</v>
      </c>
    </row>
    <row r="93" spans="1:6" ht="18.75">
      <c r="A93" s="43" t="s">
        <v>92</v>
      </c>
      <c r="B93" s="37" t="s">
        <v>93</v>
      </c>
      <c r="C93" s="39">
        <v>4541100</v>
      </c>
      <c r="D93" s="39">
        <v>3376390</v>
      </c>
      <c r="E93" s="22">
        <f t="shared" si="5"/>
        <v>74.35180903305366</v>
      </c>
      <c r="F93" s="28">
        <f t="shared" si="6"/>
        <v>-1164710</v>
      </c>
    </row>
    <row r="94" spans="1:6" ht="23.25" customHeight="1">
      <c r="A94" s="43" t="s">
        <v>53</v>
      </c>
      <c r="B94" s="37" t="s">
        <v>75</v>
      </c>
      <c r="C94" s="39">
        <v>273400</v>
      </c>
      <c r="D94" s="39">
        <v>254287</v>
      </c>
      <c r="E94" s="22">
        <f t="shared" si="5"/>
        <v>93.00914411119238</v>
      </c>
      <c r="F94" s="28">
        <f t="shared" si="6"/>
        <v>-19113</v>
      </c>
    </row>
    <row r="95" spans="1:6" ht="37.5">
      <c r="A95" s="43" t="s">
        <v>94</v>
      </c>
      <c r="B95" s="37" t="s">
        <v>95</v>
      </c>
      <c r="C95" s="39">
        <v>1100000</v>
      </c>
      <c r="D95" s="39">
        <v>1100000</v>
      </c>
      <c r="E95" s="22">
        <f t="shared" si="5"/>
        <v>100</v>
      </c>
      <c r="F95" s="28">
        <f t="shared" si="6"/>
        <v>0</v>
      </c>
    </row>
    <row r="96" spans="1:6" ht="37.5">
      <c r="A96" s="43">
        <v>7540</v>
      </c>
      <c r="B96" s="37" t="s">
        <v>209</v>
      </c>
      <c r="C96" s="39">
        <v>321996</v>
      </c>
      <c r="D96" s="39"/>
      <c r="E96" s="22">
        <f t="shared" si="5"/>
        <v>0</v>
      </c>
      <c r="F96" s="28"/>
    </row>
    <row r="97" spans="1:6" ht="23.25" customHeight="1">
      <c r="A97" s="43" t="s">
        <v>65</v>
      </c>
      <c r="B97" s="37" t="s">
        <v>76</v>
      </c>
      <c r="C97" s="39">
        <v>16600</v>
      </c>
      <c r="D97" s="39">
        <v>16600</v>
      </c>
      <c r="E97" s="22">
        <f t="shared" si="5"/>
        <v>100</v>
      </c>
      <c r="F97" s="28">
        <f t="shared" si="6"/>
        <v>0</v>
      </c>
    </row>
    <row r="98" spans="1:6" ht="18.75">
      <c r="A98" s="43" t="s">
        <v>52</v>
      </c>
      <c r="B98" s="37" t="s">
        <v>77</v>
      </c>
      <c r="C98" s="39">
        <v>77254</v>
      </c>
      <c r="D98" s="39">
        <v>72743</v>
      </c>
      <c r="E98" s="22">
        <f t="shared" si="5"/>
        <v>94.16082015170736</v>
      </c>
      <c r="F98" s="28">
        <f t="shared" si="6"/>
        <v>-4511</v>
      </c>
    </row>
    <row r="99" spans="1:6" ht="39" customHeight="1">
      <c r="A99" s="43" t="s">
        <v>56</v>
      </c>
      <c r="B99" s="37" t="s">
        <v>96</v>
      </c>
      <c r="C99" s="39">
        <v>290000</v>
      </c>
      <c r="D99" s="39">
        <v>290000</v>
      </c>
      <c r="E99" s="22">
        <f t="shared" si="5"/>
        <v>100</v>
      </c>
      <c r="F99" s="28">
        <f t="shared" si="6"/>
        <v>0</v>
      </c>
    </row>
    <row r="100" spans="1:6" ht="31.5" customHeight="1">
      <c r="A100" s="31" t="s">
        <v>29</v>
      </c>
      <c r="B100" s="12" t="s">
        <v>132</v>
      </c>
      <c r="C100" s="40">
        <f>C101+C102+C103+C104+C105+C106+C107+C108+C109+C110+C111+C112+C113+C114</f>
        <v>78978626</v>
      </c>
      <c r="D100" s="40">
        <f>D101+D102+D103+D104+D105+D106+D107+D108+D109+D110+D111+D112+D113+D114</f>
        <v>69690459</v>
      </c>
      <c r="E100" s="25">
        <f>D100/C100*100</f>
        <v>88.239644736286</v>
      </c>
      <c r="F100" s="29">
        <f>D100-C100</f>
        <v>-9288167</v>
      </c>
    </row>
    <row r="101" spans="1:6" ht="42" customHeight="1">
      <c r="A101" s="43" t="s">
        <v>97</v>
      </c>
      <c r="B101" s="37" t="s">
        <v>98</v>
      </c>
      <c r="C101" s="39">
        <v>649700</v>
      </c>
      <c r="D101" s="39">
        <v>544384</v>
      </c>
      <c r="E101" s="22">
        <f t="shared" si="3"/>
        <v>83.79005694936124</v>
      </c>
      <c r="F101" s="28">
        <f t="shared" si="4"/>
        <v>-105316</v>
      </c>
    </row>
    <row r="102" spans="1:6" ht="24.75" customHeight="1">
      <c r="A102" s="43" t="s">
        <v>103</v>
      </c>
      <c r="B102" s="37" t="s">
        <v>104</v>
      </c>
      <c r="C102" s="39">
        <v>9780629</v>
      </c>
      <c r="D102" s="39">
        <v>8503277</v>
      </c>
      <c r="E102" s="22">
        <f t="shared" si="3"/>
        <v>86.93998105847794</v>
      </c>
      <c r="F102" s="28">
        <f t="shared" si="4"/>
        <v>-1277352</v>
      </c>
    </row>
    <row r="103" spans="1:6" ht="25.5" customHeight="1">
      <c r="A103" s="43" t="s">
        <v>105</v>
      </c>
      <c r="B103" s="37" t="s">
        <v>106</v>
      </c>
      <c r="C103" s="39">
        <v>21488346</v>
      </c>
      <c r="D103" s="39">
        <v>17976301</v>
      </c>
      <c r="E103" s="22">
        <f t="shared" si="3"/>
        <v>83.65604779446497</v>
      </c>
      <c r="F103" s="28">
        <f t="shared" si="4"/>
        <v>-3512045</v>
      </c>
    </row>
    <row r="104" spans="1:6" ht="24.75" customHeight="1">
      <c r="A104" s="43" t="s">
        <v>107</v>
      </c>
      <c r="B104" s="37" t="s">
        <v>106</v>
      </c>
      <c r="C104" s="39">
        <v>37328600</v>
      </c>
      <c r="D104" s="39">
        <v>34996420</v>
      </c>
      <c r="E104" s="22">
        <f t="shared" si="3"/>
        <v>93.75229716624787</v>
      </c>
      <c r="F104" s="28">
        <f t="shared" si="4"/>
        <v>-2332180</v>
      </c>
    </row>
    <row r="105" spans="1:6" ht="24.75" customHeight="1">
      <c r="A105" s="43">
        <v>1061</v>
      </c>
      <c r="B105" s="37" t="s">
        <v>106</v>
      </c>
      <c r="C105" s="39">
        <v>762345</v>
      </c>
      <c r="D105" s="39">
        <v>481922</v>
      </c>
      <c r="E105" s="22">
        <f t="shared" si="3"/>
        <v>63.215735657740254</v>
      </c>
      <c r="F105" s="28">
        <f t="shared" si="4"/>
        <v>-280423</v>
      </c>
    </row>
    <row r="106" spans="1:6" ht="36" customHeight="1">
      <c r="A106" s="43" t="s">
        <v>108</v>
      </c>
      <c r="B106" s="37" t="s">
        <v>78</v>
      </c>
      <c r="C106" s="39">
        <v>4229658</v>
      </c>
      <c r="D106" s="39">
        <v>3575458</v>
      </c>
      <c r="E106" s="22">
        <f t="shared" si="3"/>
        <v>84.53302843870591</v>
      </c>
      <c r="F106" s="28">
        <f t="shared" si="4"/>
        <v>-654200</v>
      </c>
    </row>
    <row r="107" spans="1:6" ht="22.5" customHeight="1">
      <c r="A107" s="43" t="s">
        <v>109</v>
      </c>
      <c r="B107" s="37" t="s">
        <v>71</v>
      </c>
      <c r="C107" s="39">
        <v>2623350</v>
      </c>
      <c r="D107" s="39">
        <v>2114929</v>
      </c>
      <c r="E107" s="22">
        <f t="shared" si="3"/>
        <v>80.61939886023596</v>
      </c>
      <c r="F107" s="28">
        <f t="shared" si="4"/>
        <v>-508421</v>
      </c>
    </row>
    <row r="108" spans="1:6" ht="24" customHeight="1">
      <c r="A108" s="43" t="s">
        <v>110</v>
      </c>
      <c r="B108" s="37" t="s">
        <v>111</v>
      </c>
      <c r="C108" s="39">
        <v>18100</v>
      </c>
      <c r="D108" s="39">
        <v>16290</v>
      </c>
      <c r="E108" s="22">
        <f aca="true" t="shared" si="7" ref="E108:E114">D108/C108*100</f>
        <v>90</v>
      </c>
      <c r="F108" s="28">
        <f aca="true" t="shared" si="8" ref="F108:F114">D108-C108</f>
        <v>-1810</v>
      </c>
    </row>
    <row r="109" spans="1:6" ht="39" customHeight="1">
      <c r="A109" s="43" t="s">
        <v>112</v>
      </c>
      <c r="B109" s="37" t="s">
        <v>113</v>
      </c>
      <c r="C109" s="39">
        <v>33858</v>
      </c>
      <c r="D109" s="39">
        <v>7555</v>
      </c>
      <c r="E109" s="22">
        <f t="shared" si="7"/>
        <v>22.31378108571091</v>
      </c>
      <c r="F109" s="28">
        <f t="shared" si="8"/>
        <v>-26303</v>
      </c>
    </row>
    <row r="110" spans="1:6" ht="36" customHeight="1">
      <c r="A110" s="43" t="s">
        <v>114</v>
      </c>
      <c r="B110" s="37" t="s">
        <v>115</v>
      </c>
      <c r="C110" s="39">
        <v>855217</v>
      </c>
      <c r="D110" s="39">
        <v>553537</v>
      </c>
      <c r="E110" s="22">
        <f t="shared" si="7"/>
        <v>64.72474237532695</v>
      </c>
      <c r="F110" s="28">
        <f t="shared" si="8"/>
        <v>-301680</v>
      </c>
    </row>
    <row r="111" spans="1:6" ht="36" customHeight="1">
      <c r="A111" s="43">
        <v>1182</v>
      </c>
      <c r="B111" s="37" t="s">
        <v>210</v>
      </c>
      <c r="C111" s="39">
        <v>145640</v>
      </c>
      <c r="D111" s="39">
        <v>2668</v>
      </c>
      <c r="E111" s="22">
        <f t="shared" si="7"/>
        <v>1.8319143092556989</v>
      </c>
      <c r="F111" s="28">
        <f t="shared" si="8"/>
        <v>-142972</v>
      </c>
    </row>
    <row r="112" spans="1:6" ht="54" customHeight="1">
      <c r="A112" s="43" t="s">
        <v>116</v>
      </c>
      <c r="B112" s="37" t="s">
        <v>117</v>
      </c>
      <c r="C112" s="39">
        <v>75683</v>
      </c>
      <c r="D112" s="39">
        <v>29372</v>
      </c>
      <c r="E112" s="22">
        <f t="shared" si="7"/>
        <v>38.80924381961603</v>
      </c>
      <c r="F112" s="28">
        <f t="shared" si="8"/>
        <v>-46311</v>
      </c>
    </row>
    <row r="113" spans="1:6" ht="27" customHeight="1">
      <c r="A113" s="43" t="s">
        <v>118</v>
      </c>
      <c r="B113" s="37" t="s">
        <v>69</v>
      </c>
      <c r="C113" s="39">
        <v>926600</v>
      </c>
      <c r="D113" s="39">
        <v>827446</v>
      </c>
      <c r="E113" s="22">
        <f t="shared" si="7"/>
        <v>89.29915821282106</v>
      </c>
      <c r="F113" s="28">
        <f t="shared" si="8"/>
        <v>-99154</v>
      </c>
    </row>
    <row r="114" spans="1:6" ht="61.5" customHeight="1">
      <c r="A114" s="43" t="s">
        <v>45</v>
      </c>
      <c r="B114" s="37" t="s">
        <v>66</v>
      </c>
      <c r="C114" s="39">
        <v>60900</v>
      </c>
      <c r="D114" s="39">
        <v>60900</v>
      </c>
      <c r="E114" s="22">
        <f t="shared" si="7"/>
        <v>100</v>
      </c>
      <c r="F114" s="28">
        <f t="shared" si="8"/>
        <v>0</v>
      </c>
    </row>
    <row r="115" spans="1:6" ht="37.5">
      <c r="A115" s="31" t="s">
        <v>62</v>
      </c>
      <c r="B115" s="12" t="s">
        <v>131</v>
      </c>
      <c r="C115" s="40">
        <f>C116+C117+C118+C119+C120+C121+C122+C123+C124+C125+C126</f>
        <v>11988977</v>
      </c>
      <c r="D115" s="40">
        <f>D116+D117+D118+D119+D120+D121+D122+D123+D124+D125+D126</f>
        <v>10709608</v>
      </c>
      <c r="E115" s="24">
        <f t="shared" si="3"/>
        <v>89.32878927034392</v>
      </c>
      <c r="F115" s="29">
        <f t="shared" si="4"/>
        <v>-1279369</v>
      </c>
    </row>
    <row r="116" spans="1:6" ht="39.75" customHeight="1">
      <c r="A116" s="43" t="s">
        <v>97</v>
      </c>
      <c r="B116" s="37" t="s">
        <v>98</v>
      </c>
      <c r="C116" s="39">
        <v>1066750</v>
      </c>
      <c r="D116" s="39">
        <v>913337</v>
      </c>
      <c r="E116" s="22">
        <f t="shared" si="3"/>
        <v>85.61865479259433</v>
      </c>
      <c r="F116" s="28">
        <f t="shared" si="4"/>
        <v>-153413</v>
      </c>
    </row>
    <row r="117" spans="1:6" ht="23.25" customHeight="1">
      <c r="A117" s="43" t="s">
        <v>30</v>
      </c>
      <c r="B117" s="37" t="s">
        <v>38</v>
      </c>
      <c r="C117" s="39">
        <v>2680420</v>
      </c>
      <c r="D117" s="39">
        <v>2333150</v>
      </c>
      <c r="E117" s="22">
        <f t="shared" si="3"/>
        <v>87.04419456652316</v>
      </c>
      <c r="F117" s="28">
        <f t="shared" si="4"/>
        <v>-347270</v>
      </c>
    </row>
    <row r="118" spans="1:6" ht="36.75" customHeight="1">
      <c r="A118" s="43" t="s">
        <v>42</v>
      </c>
      <c r="B118" s="37" t="s">
        <v>72</v>
      </c>
      <c r="C118" s="39">
        <v>1685722</v>
      </c>
      <c r="D118" s="39">
        <v>1104818</v>
      </c>
      <c r="E118" s="22">
        <f t="shared" si="3"/>
        <v>65.53975091978393</v>
      </c>
      <c r="F118" s="28">
        <f t="shared" si="4"/>
        <v>-580904</v>
      </c>
    </row>
    <row r="119" spans="1:6" ht="24" customHeight="1">
      <c r="A119" s="43" t="s">
        <v>43</v>
      </c>
      <c r="B119" s="37" t="s">
        <v>25</v>
      </c>
      <c r="C119" s="39">
        <v>112300</v>
      </c>
      <c r="D119" s="39">
        <v>112069</v>
      </c>
      <c r="E119" s="22">
        <f aca="true" t="shared" si="9" ref="E119:E156">D119/C119*100</f>
        <v>99.79430097951915</v>
      </c>
      <c r="F119" s="28">
        <f aca="true" t="shared" si="10" ref="F119:F164">D119-C119</f>
        <v>-231</v>
      </c>
    </row>
    <row r="120" spans="1:6" ht="33" customHeight="1">
      <c r="A120" s="43" t="s">
        <v>60</v>
      </c>
      <c r="B120" s="37" t="s">
        <v>99</v>
      </c>
      <c r="C120" s="39">
        <v>11220</v>
      </c>
      <c r="D120" s="39">
        <v>6727</v>
      </c>
      <c r="E120" s="22">
        <f t="shared" si="9"/>
        <v>59.95543672014261</v>
      </c>
      <c r="F120" s="28">
        <f t="shared" si="10"/>
        <v>-4493</v>
      </c>
    </row>
    <row r="121" spans="1:6" ht="38.25" customHeight="1">
      <c r="A121" s="43" t="s">
        <v>61</v>
      </c>
      <c r="B121" s="37" t="s">
        <v>100</v>
      </c>
      <c r="C121" s="39">
        <v>305526</v>
      </c>
      <c r="D121" s="39">
        <v>302148</v>
      </c>
      <c r="E121" s="22">
        <f>D121/C121*100</f>
        <v>98.89436578229022</v>
      </c>
      <c r="F121" s="28">
        <f>D121-C121</f>
        <v>-3378</v>
      </c>
    </row>
    <row r="122" spans="1:6" ht="36.75" customHeight="1">
      <c r="A122" s="43" t="s">
        <v>39</v>
      </c>
      <c r="B122" s="37" t="s">
        <v>101</v>
      </c>
      <c r="C122" s="39">
        <v>225000</v>
      </c>
      <c r="D122" s="39">
        <v>185513</v>
      </c>
      <c r="E122" s="22">
        <f>D122/C122*100</f>
        <v>82.45022222222222</v>
      </c>
      <c r="F122" s="28">
        <f>D122-C122</f>
        <v>-39487</v>
      </c>
    </row>
    <row r="123" spans="1:6" ht="57.75" customHeight="1">
      <c r="A123" s="43" t="s">
        <v>31</v>
      </c>
      <c r="B123" s="37" t="s">
        <v>85</v>
      </c>
      <c r="C123" s="39">
        <v>4481420</v>
      </c>
      <c r="D123" s="39">
        <v>4444781</v>
      </c>
      <c r="E123" s="22">
        <f>D123/C123*100</f>
        <v>99.18242432086258</v>
      </c>
      <c r="F123" s="28">
        <f>D123-C123</f>
        <v>-36639</v>
      </c>
    </row>
    <row r="124" spans="1:6" ht="30" customHeight="1">
      <c r="A124" s="43" t="s">
        <v>86</v>
      </c>
      <c r="B124" s="37" t="s">
        <v>87</v>
      </c>
      <c r="C124" s="39">
        <v>524398</v>
      </c>
      <c r="D124" s="39">
        <v>500234</v>
      </c>
      <c r="E124" s="22">
        <f t="shared" si="9"/>
        <v>95.39204955015083</v>
      </c>
      <c r="F124" s="28">
        <f t="shared" si="10"/>
        <v>-24164</v>
      </c>
    </row>
    <row r="125" spans="1:6" ht="75" customHeight="1">
      <c r="A125" s="43" t="s">
        <v>32</v>
      </c>
      <c r="B125" s="37" t="s">
        <v>80</v>
      </c>
      <c r="C125" s="39">
        <v>308200</v>
      </c>
      <c r="D125" s="39">
        <v>274824</v>
      </c>
      <c r="E125" s="22">
        <f>D125/C125*100</f>
        <v>89.17066839714471</v>
      </c>
      <c r="F125" s="28">
        <f>D125-C125</f>
        <v>-33376</v>
      </c>
    </row>
    <row r="126" spans="1:6" ht="30" customHeight="1">
      <c r="A126" s="43" t="s">
        <v>46</v>
      </c>
      <c r="B126" s="37" t="s">
        <v>88</v>
      </c>
      <c r="C126" s="39">
        <v>588021</v>
      </c>
      <c r="D126" s="39">
        <v>532007</v>
      </c>
      <c r="E126" s="22">
        <f t="shared" si="9"/>
        <v>90.47414973274765</v>
      </c>
      <c r="F126" s="28">
        <f t="shared" si="10"/>
        <v>-56014</v>
      </c>
    </row>
    <row r="127" spans="1:6" ht="22.5" customHeight="1">
      <c r="A127" s="31" t="s">
        <v>33</v>
      </c>
      <c r="B127" s="12" t="s">
        <v>130</v>
      </c>
      <c r="C127" s="40">
        <f>C128+C129+C130+C131+C132+C133+C134</f>
        <v>9390350</v>
      </c>
      <c r="D127" s="40">
        <f>D128+D129+D130+D131+D132+D133+D134</f>
        <v>8024156</v>
      </c>
      <c r="E127" s="24">
        <f t="shared" si="9"/>
        <v>85.45108542280107</v>
      </c>
      <c r="F127" s="29">
        <f t="shared" si="10"/>
        <v>-1366194</v>
      </c>
    </row>
    <row r="128" spans="1:6" ht="37.5">
      <c r="A128" s="43" t="s">
        <v>97</v>
      </c>
      <c r="B128" s="37" t="s">
        <v>98</v>
      </c>
      <c r="C128" s="39">
        <v>373800</v>
      </c>
      <c r="D128" s="39">
        <v>299339</v>
      </c>
      <c r="E128" s="22">
        <f t="shared" si="9"/>
        <v>80.07998929909043</v>
      </c>
      <c r="F128" s="28">
        <f t="shared" si="10"/>
        <v>-74461</v>
      </c>
    </row>
    <row r="129" spans="1:6" ht="18.75">
      <c r="A129" s="43" t="s">
        <v>102</v>
      </c>
      <c r="B129" s="37" t="s">
        <v>70</v>
      </c>
      <c r="C129" s="39">
        <v>985850</v>
      </c>
      <c r="D129" s="39">
        <v>918582</v>
      </c>
      <c r="E129" s="22">
        <f t="shared" si="9"/>
        <v>93.17664959172288</v>
      </c>
      <c r="F129" s="28">
        <f t="shared" si="10"/>
        <v>-67268</v>
      </c>
    </row>
    <row r="130" spans="1:6" ht="23.25" customHeight="1">
      <c r="A130" s="43" t="s">
        <v>35</v>
      </c>
      <c r="B130" s="37" t="s">
        <v>47</v>
      </c>
      <c r="C130" s="39">
        <v>2161900</v>
      </c>
      <c r="D130" s="39">
        <v>1913912</v>
      </c>
      <c r="E130" s="22">
        <f t="shared" si="9"/>
        <v>88.52916416115454</v>
      </c>
      <c r="F130" s="28">
        <f t="shared" si="10"/>
        <v>-247988</v>
      </c>
    </row>
    <row r="131" spans="1:6" ht="19.5" customHeight="1">
      <c r="A131" s="43" t="s">
        <v>48</v>
      </c>
      <c r="B131" s="37" t="s">
        <v>57</v>
      </c>
      <c r="C131" s="39">
        <v>477660</v>
      </c>
      <c r="D131" s="39">
        <v>390999</v>
      </c>
      <c r="E131" s="22">
        <f t="shared" si="9"/>
        <v>81.85717874638866</v>
      </c>
      <c r="F131" s="28">
        <f t="shared" si="10"/>
        <v>-86661</v>
      </c>
    </row>
    <row r="132" spans="1:6" ht="39.75" customHeight="1">
      <c r="A132" s="43" t="s">
        <v>34</v>
      </c>
      <c r="B132" s="37" t="s">
        <v>58</v>
      </c>
      <c r="C132" s="39">
        <v>4577890</v>
      </c>
      <c r="D132" s="39">
        <v>3779245</v>
      </c>
      <c r="E132" s="22">
        <f>D132/C132*100</f>
        <v>82.5542990329606</v>
      </c>
      <c r="F132" s="28">
        <f>D132-C132</f>
        <v>-798645</v>
      </c>
    </row>
    <row r="133" spans="1:6" ht="21.75" customHeight="1">
      <c r="A133" s="43" t="s">
        <v>49</v>
      </c>
      <c r="B133" s="37" t="s">
        <v>74</v>
      </c>
      <c r="C133" s="39">
        <v>770250</v>
      </c>
      <c r="D133" s="39">
        <v>688792</v>
      </c>
      <c r="E133" s="22">
        <f>D133/C133*100</f>
        <v>89.42447257383967</v>
      </c>
      <c r="F133" s="28">
        <f>D133-C133</f>
        <v>-81458</v>
      </c>
    </row>
    <row r="134" spans="1:6" ht="18.75">
      <c r="A134" s="43" t="s">
        <v>50</v>
      </c>
      <c r="B134" s="37" t="s">
        <v>51</v>
      </c>
      <c r="C134" s="39">
        <v>43000</v>
      </c>
      <c r="D134" s="39">
        <v>33287</v>
      </c>
      <c r="E134" s="22">
        <f t="shared" si="9"/>
        <v>77.41162790697675</v>
      </c>
      <c r="F134" s="28">
        <f t="shared" si="10"/>
        <v>-9713</v>
      </c>
    </row>
    <row r="135" spans="1:6" ht="18.75">
      <c r="A135" s="44">
        <v>3700</v>
      </c>
      <c r="B135" s="38" t="s">
        <v>119</v>
      </c>
      <c r="C135" s="40">
        <f>C136+C137</f>
        <v>1631365</v>
      </c>
      <c r="D135" s="40">
        <f>D136+D137</f>
        <v>1534289</v>
      </c>
      <c r="E135" s="24">
        <f t="shared" si="9"/>
        <v>94.04940034878767</v>
      </c>
      <c r="F135" s="29">
        <f t="shared" si="10"/>
        <v>-97076</v>
      </c>
    </row>
    <row r="136" spans="1:6" ht="35.25" customHeight="1">
      <c r="A136" s="43" t="s">
        <v>97</v>
      </c>
      <c r="B136" s="37" t="s">
        <v>98</v>
      </c>
      <c r="C136" s="39">
        <v>1629365</v>
      </c>
      <c r="D136" s="39">
        <v>1534289</v>
      </c>
      <c r="E136" s="22">
        <f t="shared" si="9"/>
        <v>94.16484335922276</v>
      </c>
      <c r="F136" s="28">
        <f t="shared" si="10"/>
        <v>-95076</v>
      </c>
    </row>
    <row r="137" spans="1:6" ht="28.5" customHeight="1">
      <c r="A137" s="43" t="s">
        <v>54</v>
      </c>
      <c r="B137" s="37" t="s">
        <v>55</v>
      </c>
      <c r="C137" s="39">
        <v>2000</v>
      </c>
      <c r="D137" s="39">
        <v>0</v>
      </c>
      <c r="E137" s="22">
        <f t="shared" si="9"/>
        <v>0</v>
      </c>
      <c r="F137" s="28">
        <f t="shared" si="10"/>
        <v>-2000</v>
      </c>
    </row>
    <row r="138" spans="1:7" ht="18.75">
      <c r="A138" s="33"/>
      <c r="B138" s="20" t="s">
        <v>13</v>
      </c>
      <c r="C138" s="41">
        <f>C135+C127+C115+C100+C88</f>
        <v>130690196</v>
      </c>
      <c r="D138" s="52">
        <f>D135+D127+D115+D100+D88</f>
        <v>113140188</v>
      </c>
      <c r="E138" s="26">
        <f t="shared" si="9"/>
        <v>86.57128955564501</v>
      </c>
      <c r="F138" s="30">
        <f t="shared" si="10"/>
        <v>-17550008</v>
      </c>
      <c r="G138" s="8"/>
    </row>
    <row r="139" spans="1:7" ht="18.75">
      <c r="A139" s="33"/>
      <c r="B139" s="20" t="s">
        <v>6</v>
      </c>
      <c r="C139" s="41"/>
      <c r="D139" s="41"/>
      <c r="E139" s="26"/>
      <c r="F139" s="30"/>
      <c r="G139" s="8"/>
    </row>
    <row r="140" spans="1:7" ht="18.75">
      <c r="A140" s="31" t="s">
        <v>28</v>
      </c>
      <c r="B140" s="12" t="s">
        <v>129</v>
      </c>
      <c r="C140" s="40">
        <f>C141+C142+C145+C146+C147+C144+C148</f>
        <v>2891466</v>
      </c>
      <c r="D140" s="40">
        <f>D141+D142+D145+D146+D147+D143</f>
        <v>1862987</v>
      </c>
      <c r="E140" s="24">
        <f aca="true" t="shared" si="11" ref="E140:E147">D140/C140*100</f>
        <v>64.43053454545203</v>
      </c>
      <c r="F140" s="29">
        <f aca="true" t="shared" si="12" ref="F140:F147">D140-C140</f>
        <v>-1028479</v>
      </c>
      <c r="G140" s="8"/>
    </row>
    <row r="141" spans="1:7" ht="59.25" customHeight="1">
      <c r="A141" s="43" t="s">
        <v>41</v>
      </c>
      <c r="B141" s="37" t="s">
        <v>37</v>
      </c>
      <c r="C141" s="54">
        <v>958400</v>
      </c>
      <c r="D141" s="54">
        <v>230166</v>
      </c>
      <c r="E141" s="55">
        <f t="shared" si="11"/>
        <v>24.015651085141904</v>
      </c>
      <c r="F141" s="56">
        <f t="shared" si="12"/>
        <v>-728234</v>
      </c>
      <c r="G141" s="8"/>
    </row>
    <row r="142" spans="1:7" ht="24" customHeight="1">
      <c r="A142" s="43" t="s">
        <v>90</v>
      </c>
      <c r="B142" s="37" t="s">
        <v>91</v>
      </c>
      <c r="C142" s="54">
        <v>71066</v>
      </c>
      <c r="D142" s="54">
        <v>71066</v>
      </c>
      <c r="E142" s="55">
        <f t="shared" si="11"/>
        <v>100</v>
      </c>
      <c r="F142" s="56">
        <f t="shared" si="12"/>
        <v>0</v>
      </c>
      <c r="G142" s="8"/>
    </row>
    <row r="143" spans="1:7" ht="24" customHeight="1">
      <c r="A143" s="43">
        <v>6030</v>
      </c>
      <c r="B143" s="37" t="s">
        <v>93</v>
      </c>
      <c r="C143" s="54">
        <v>101755</v>
      </c>
      <c r="D143" s="54">
        <v>101755</v>
      </c>
      <c r="E143" s="55">
        <f t="shared" si="11"/>
        <v>100</v>
      </c>
      <c r="F143" s="56">
        <f t="shared" si="12"/>
        <v>0</v>
      </c>
      <c r="G143" s="8"/>
    </row>
    <row r="144" spans="1:7" ht="24" customHeight="1">
      <c r="A144" s="43">
        <v>7321</v>
      </c>
      <c r="B144" s="37" t="s">
        <v>211</v>
      </c>
      <c r="C144" s="54">
        <v>245000</v>
      </c>
      <c r="D144" s="54"/>
      <c r="E144" s="55">
        <f t="shared" si="11"/>
        <v>0</v>
      </c>
      <c r="F144" s="56">
        <f t="shared" si="12"/>
        <v>-245000</v>
      </c>
      <c r="G144" s="8"/>
    </row>
    <row r="145" spans="1:7" ht="18.75">
      <c r="A145" s="43" t="s">
        <v>120</v>
      </c>
      <c r="B145" s="37" t="s">
        <v>121</v>
      </c>
      <c r="C145" s="54">
        <v>1300000</v>
      </c>
      <c r="D145" s="54">
        <v>1300000</v>
      </c>
      <c r="E145" s="55">
        <f t="shared" si="11"/>
        <v>100</v>
      </c>
      <c r="F145" s="56">
        <f t="shared" si="12"/>
        <v>0</v>
      </c>
      <c r="G145" s="8"/>
    </row>
    <row r="146" spans="1:7" ht="23.25" customHeight="1">
      <c r="A146" s="43" t="s">
        <v>122</v>
      </c>
      <c r="B146" s="37" t="s">
        <v>123</v>
      </c>
      <c r="C146" s="54">
        <v>23100</v>
      </c>
      <c r="D146" s="54">
        <v>0</v>
      </c>
      <c r="E146" s="55">
        <f t="shared" si="11"/>
        <v>0</v>
      </c>
      <c r="F146" s="56">
        <f t="shared" si="12"/>
        <v>-23100</v>
      </c>
      <c r="G146" s="8"/>
    </row>
    <row r="147" spans="1:7" ht="26.25" customHeight="1">
      <c r="A147" s="43" t="s">
        <v>124</v>
      </c>
      <c r="B147" s="37" t="s">
        <v>125</v>
      </c>
      <c r="C147" s="54">
        <v>223900</v>
      </c>
      <c r="D147" s="54">
        <v>160000</v>
      </c>
      <c r="E147" s="55">
        <f t="shared" si="11"/>
        <v>71.46047342563644</v>
      </c>
      <c r="F147" s="56">
        <f t="shared" si="12"/>
        <v>-63900</v>
      </c>
      <c r="G147" s="8"/>
    </row>
    <row r="148" spans="1:7" ht="41.25" customHeight="1">
      <c r="A148" s="43">
        <v>9800</v>
      </c>
      <c r="B148" s="37" t="s">
        <v>212</v>
      </c>
      <c r="C148" s="54">
        <v>70000</v>
      </c>
      <c r="D148" s="54"/>
      <c r="E148" s="55"/>
      <c r="F148" s="56"/>
      <c r="G148" s="8"/>
    </row>
    <row r="149" spans="1:6" ht="24" customHeight="1">
      <c r="A149" s="31" t="s">
        <v>29</v>
      </c>
      <c r="B149" s="12" t="s">
        <v>132</v>
      </c>
      <c r="C149" s="40">
        <f>C150+C156+C151+C152+C153+C154+C155</f>
        <v>3471421</v>
      </c>
      <c r="D149" s="40">
        <f>D150+D156+D151+D152+D153+D154+D155</f>
        <v>1634575</v>
      </c>
      <c r="E149" s="24">
        <f t="shared" si="9"/>
        <v>47.086625332968836</v>
      </c>
      <c r="F149" s="29">
        <f t="shared" si="10"/>
        <v>-1836846</v>
      </c>
    </row>
    <row r="150" spans="1:6" ht="21" customHeight="1">
      <c r="A150" s="43" t="s">
        <v>103</v>
      </c>
      <c r="B150" s="37" t="s">
        <v>104</v>
      </c>
      <c r="C150" s="54">
        <v>236700</v>
      </c>
      <c r="D150" s="54">
        <v>214462</v>
      </c>
      <c r="E150" s="55">
        <f t="shared" si="9"/>
        <v>90.60498521335023</v>
      </c>
      <c r="F150" s="56">
        <f t="shared" si="10"/>
        <v>-22238</v>
      </c>
    </row>
    <row r="151" spans="1:6" ht="21" customHeight="1">
      <c r="A151" s="43">
        <v>1021</v>
      </c>
      <c r="B151" s="37" t="s">
        <v>106</v>
      </c>
      <c r="C151" s="54">
        <v>1145444</v>
      </c>
      <c r="D151" s="54">
        <v>866777</v>
      </c>
      <c r="E151" s="55">
        <f t="shared" si="9"/>
        <v>75.6717045966455</v>
      </c>
      <c r="F151" s="56">
        <f t="shared" si="10"/>
        <v>-278667</v>
      </c>
    </row>
    <row r="152" spans="1:6" ht="21" customHeight="1">
      <c r="A152" s="43">
        <v>1061</v>
      </c>
      <c r="B152" s="37" t="s">
        <v>106</v>
      </c>
      <c r="C152" s="54">
        <v>1364347</v>
      </c>
      <c r="D152" s="54">
        <v>302064</v>
      </c>
      <c r="E152" s="55">
        <f t="shared" si="9"/>
        <v>22.139822200657164</v>
      </c>
      <c r="F152" s="56">
        <f t="shared" si="10"/>
        <v>-1062283</v>
      </c>
    </row>
    <row r="153" spans="1:6" ht="42" customHeight="1">
      <c r="A153" s="43">
        <v>1070</v>
      </c>
      <c r="B153" s="37" t="s">
        <v>78</v>
      </c>
      <c r="C153" s="54">
        <v>6000</v>
      </c>
      <c r="D153" s="54">
        <v>4409</v>
      </c>
      <c r="E153" s="55">
        <f t="shared" si="9"/>
        <v>73.48333333333333</v>
      </c>
      <c r="F153" s="56">
        <f t="shared" si="10"/>
        <v>-1591</v>
      </c>
    </row>
    <row r="154" spans="1:6" ht="66.75" customHeight="1">
      <c r="A154" s="43">
        <v>1181</v>
      </c>
      <c r="B154" s="37" t="s">
        <v>213</v>
      </c>
      <c r="C154" s="54">
        <v>70532</v>
      </c>
      <c r="D154" s="54">
        <v>24686</v>
      </c>
      <c r="E154" s="55">
        <f t="shared" si="9"/>
        <v>34.99971644076448</v>
      </c>
      <c r="F154" s="56">
        <f t="shared" si="10"/>
        <v>-45846</v>
      </c>
    </row>
    <row r="155" spans="1:6" ht="58.5" customHeight="1">
      <c r="A155" s="43">
        <v>1182</v>
      </c>
      <c r="B155" s="37" t="s">
        <v>210</v>
      </c>
      <c r="C155" s="54">
        <v>634792</v>
      </c>
      <c r="D155" s="54">
        <v>222177</v>
      </c>
      <c r="E155" s="55">
        <f t="shared" si="9"/>
        <v>34.999968493616805</v>
      </c>
      <c r="F155" s="56">
        <f t="shared" si="10"/>
        <v>-412615</v>
      </c>
    </row>
    <row r="156" spans="1:6" ht="56.25" customHeight="1">
      <c r="A156" s="43" t="s">
        <v>116</v>
      </c>
      <c r="B156" s="37" t="s">
        <v>117</v>
      </c>
      <c r="C156" s="54">
        <v>13606</v>
      </c>
      <c r="D156" s="54">
        <v>0</v>
      </c>
      <c r="E156" s="55">
        <f t="shared" si="9"/>
        <v>0</v>
      </c>
      <c r="F156" s="56">
        <f t="shared" si="10"/>
        <v>-13606</v>
      </c>
    </row>
    <row r="157" spans="1:6" ht="41.25" customHeight="1">
      <c r="A157" s="31" t="s">
        <v>62</v>
      </c>
      <c r="B157" s="12" t="s">
        <v>131</v>
      </c>
      <c r="C157" s="40">
        <f>C158+C160+C159</f>
        <v>479514</v>
      </c>
      <c r="D157" s="40">
        <f>D158+D160+D159</f>
        <v>429826</v>
      </c>
      <c r="E157" s="24">
        <f aca="true" t="shared" si="13" ref="E157:E170">D157/C157*100</f>
        <v>89.63784164800194</v>
      </c>
      <c r="F157" s="29">
        <f t="shared" si="10"/>
        <v>-49688</v>
      </c>
    </row>
    <row r="158" spans="1:6" ht="37.5" customHeight="1">
      <c r="A158" s="43" t="s">
        <v>42</v>
      </c>
      <c r="B158" s="37" t="s">
        <v>72</v>
      </c>
      <c r="C158" s="54">
        <v>95000</v>
      </c>
      <c r="D158" s="54">
        <v>95000</v>
      </c>
      <c r="E158" s="55">
        <f t="shared" si="13"/>
        <v>100</v>
      </c>
      <c r="F158" s="56">
        <f>D158-C158</f>
        <v>0</v>
      </c>
    </row>
    <row r="159" spans="1:6" ht="60.75" customHeight="1">
      <c r="A159" s="43">
        <v>3104</v>
      </c>
      <c r="B159" s="37" t="s">
        <v>85</v>
      </c>
      <c r="C159" s="54">
        <v>100000</v>
      </c>
      <c r="D159" s="54">
        <v>59455</v>
      </c>
      <c r="E159" s="55">
        <f t="shared" si="13"/>
        <v>59.455000000000005</v>
      </c>
      <c r="F159" s="56">
        <f>D159-C159</f>
        <v>-40545</v>
      </c>
    </row>
    <row r="160" spans="1:6" ht="36" customHeight="1">
      <c r="A160" s="43" t="s">
        <v>59</v>
      </c>
      <c r="B160" s="37" t="s">
        <v>126</v>
      </c>
      <c r="C160" s="54">
        <v>284514</v>
      </c>
      <c r="D160" s="54">
        <v>275371</v>
      </c>
      <c r="E160" s="55">
        <f t="shared" si="13"/>
        <v>96.78644987592878</v>
      </c>
      <c r="F160" s="56">
        <f t="shared" si="10"/>
        <v>-9143</v>
      </c>
    </row>
    <row r="161" spans="1:6" ht="19.5" customHeight="1">
      <c r="A161" s="31" t="s">
        <v>33</v>
      </c>
      <c r="B161" s="12" t="s">
        <v>130</v>
      </c>
      <c r="C161" s="57">
        <f>C162+C163+C164</f>
        <v>133862</v>
      </c>
      <c r="D161" s="57">
        <f>D162+D163+D164</f>
        <v>87464</v>
      </c>
      <c r="E161" s="27">
        <f t="shared" si="13"/>
        <v>65.33893113803768</v>
      </c>
      <c r="F161" s="58">
        <f t="shared" si="10"/>
        <v>-46398</v>
      </c>
    </row>
    <row r="162" spans="1:6" ht="15.75" customHeight="1">
      <c r="A162" s="43">
        <v>1080</v>
      </c>
      <c r="B162" s="37" t="s">
        <v>70</v>
      </c>
      <c r="C162" s="54">
        <v>60000</v>
      </c>
      <c r="D162" s="54">
        <v>15602</v>
      </c>
      <c r="E162" s="55">
        <f t="shared" si="13"/>
        <v>26.003333333333334</v>
      </c>
      <c r="F162" s="56">
        <f t="shared" si="10"/>
        <v>-44398</v>
      </c>
    </row>
    <row r="163" spans="1:6" ht="16.5" customHeight="1">
      <c r="A163" s="43">
        <v>4030</v>
      </c>
      <c r="B163" s="37" t="s">
        <v>47</v>
      </c>
      <c r="C163" s="54">
        <v>72862</v>
      </c>
      <c r="D163" s="54">
        <v>70862</v>
      </c>
      <c r="E163" s="55">
        <f t="shared" si="13"/>
        <v>97.25508495512064</v>
      </c>
      <c r="F163" s="56">
        <f t="shared" si="10"/>
        <v>-2000</v>
      </c>
    </row>
    <row r="164" spans="1:6" ht="36" customHeight="1">
      <c r="A164" s="43">
        <v>4060</v>
      </c>
      <c r="B164" s="37" t="s">
        <v>58</v>
      </c>
      <c r="C164" s="54">
        <v>1000</v>
      </c>
      <c r="D164" s="54">
        <v>1000</v>
      </c>
      <c r="E164" s="55">
        <f t="shared" si="13"/>
        <v>100</v>
      </c>
      <c r="F164" s="56">
        <f t="shared" si="10"/>
        <v>0</v>
      </c>
    </row>
    <row r="165" spans="1:6" ht="18.75">
      <c r="A165" s="44">
        <v>3700</v>
      </c>
      <c r="B165" s="38" t="s">
        <v>119</v>
      </c>
      <c r="C165" s="57">
        <f>C166+C168+C167</f>
        <v>445977</v>
      </c>
      <c r="D165" s="57">
        <f>D166+D168</f>
        <v>57277</v>
      </c>
      <c r="E165" s="27">
        <f t="shared" si="13"/>
        <v>12.843038990799974</v>
      </c>
      <c r="F165" s="29">
        <f>D165-C165</f>
        <v>-388700</v>
      </c>
    </row>
    <row r="166" spans="1:6" ht="39" customHeight="1">
      <c r="A166" s="43" t="s">
        <v>97</v>
      </c>
      <c r="B166" s="37" t="s">
        <v>98</v>
      </c>
      <c r="C166" s="54">
        <v>57277</v>
      </c>
      <c r="D166" s="54">
        <v>57277</v>
      </c>
      <c r="E166" s="55">
        <f t="shared" si="13"/>
        <v>100</v>
      </c>
      <c r="F166" s="56">
        <f>D166-C166</f>
        <v>0</v>
      </c>
    </row>
    <row r="167" spans="1:6" ht="39" customHeight="1">
      <c r="A167" s="43">
        <v>9750</v>
      </c>
      <c r="B167" s="37" t="s">
        <v>214</v>
      </c>
      <c r="C167" s="54">
        <v>96200</v>
      </c>
      <c r="D167" s="54"/>
      <c r="E167" s="55"/>
      <c r="F167" s="56"/>
    </row>
    <row r="168" spans="1:6" ht="21" customHeight="1">
      <c r="A168" s="43" t="s">
        <v>54</v>
      </c>
      <c r="B168" s="37" t="s">
        <v>55</v>
      </c>
      <c r="C168" s="54">
        <v>292500</v>
      </c>
      <c r="D168" s="54">
        <v>0</v>
      </c>
      <c r="E168" s="55">
        <f t="shared" si="13"/>
        <v>0</v>
      </c>
      <c r="F168" s="56">
        <f>D168-C168</f>
        <v>-292500</v>
      </c>
    </row>
    <row r="169" spans="1:6" ht="18.75">
      <c r="A169" s="45"/>
      <c r="B169" s="19" t="s">
        <v>15</v>
      </c>
      <c r="C169" s="41">
        <f>C165+C157+C149+C140+C161</f>
        <v>7422240</v>
      </c>
      <c r="D169" s="52">
        <f>D165+D157+D149+D140+D161</f>
        <v>4072129</v>
      </c>
      <c r="E169" s="26">
        <f t="shared" si="13"/>
        <v>54.863882062557934</v>
      </c>
      <c r="F169" s="30">
        <f>D169-C169</f>
        <v>-3350111</v>
      </c>
    </row>
    <row r="170" spans="1:6" ht="18.75">
      <c r="A170" s="9"/>
      <c r="B170" s="7" t="s">
        <v>14</v>
      </c>
      <c r="C170" s="42">
        <f>C169+C138</f>
        <v>138112436</v>
      </c>
      <c r="D170" s="53">
        <f>D169+D138</f>
        <v>117212317</v>
      </c>
      <c r="E170" s="22">
        <f t="shared" si="13"/>
        <v>84.86731564129389</v>
      </c>
      <c r="F170" s="28">
        <f>D170-C170</f>
        <v>-20900119</v>
      </c>
    </row>
    <row r="171" spans="1:6" ht="42" customHeight="1">
      <c r="A171" s="10"/>
      <c r="B171" s="3" t="s">
        <v>128</v>
      </c>
      <c r="C171" s="13"/>
      <c r="D171" s="13" t="s">
        <v>127</v>
      </c>
      <c r="E171" s="14"/>
      <c r="F171" s="15"/>
    </row>
    <row r="172" spans="3:6" ht="15.75">
      <c r="C172" s="16"/>
      <c r="D172" s="16"/>
      <c r="E172" s="17"/>
      <c r="F172" s="17"/>
    </row>
    <row r="173" spans="3:6" ht="15.75">
      <c r="C173" s="18"/>
      <c r="D173" s="16"/>
      <c r="E173" s="17"/>
      <c r="F173" s="17"/>
    </row>
    <row r="174" spans="3:5" ht="15.75">
      <c r="C174" s="18"/>
      <c r="D174" s="18"/>
      <c r="E174" s="18"/>
    </row>
    <row r="175" spans="3:5" ht="15.75">
      <c r="C175" s="18"/>
      <c r="D175" s="18"/>
      <c r="E175" s="18"/>
    </row>
    <row r="176" spans="3:5" ht="15.75">
      <c r="C176" s="18"/>
      <c r="D176" s="18"/>
      <c r="E176" s="18"/>
    </row>
    <row r="177" ht="15.75">
      <c r="E177" s="18"/>
    </row>
    <row r="178" ht="15.75">
      <c r="E178" s="17"/>
    </row>
  </sheetData>
  <sheetProtection/>
  <mergeCells count="3">
    <mergeCell ref="A6:F6"/>
    <mergeCell ref="A7:F7"/>
    <mergeCell ref="A10:F10"/>
  </mergeCells>
  <printOptions horizontalCentered="1"/>
  <pageMargins left="0.1968503937007874" right="0.1968503937007874" top="0.1968503937007874" bottom="0.1968503937007874" header="0.2362204724409449" footer="0.07874015748031496"/>
  <pageSetup blackAndWhite="1" horizontalDpi="600" verticalDpi="600" orientation="portrait" paperSize="9" scale="60" r:id="rId1"/>
  <headerFooter alignWithMargins="0">
    <oddFooter>&amp;L&amp;8&amp;P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BABUKA</cp:lastModifiedBy>
  <cp:lastPrinted>2021-11-23T13:44:18Z</cp:lastPrinted>
  <dcterms:created xsi:type="dcterms:W3CDTF">2009-03-20T11:50:38Z</dcterms:created>
  <dcterms:modified xsi:type="dcterms:W3CDTF">2021-11-23T13:48:12Z</dcterms:modified>
  <cp:category/>
  <cp:version/>
  <cp:contentType/>
  <cp:contentStatus/>
</cp:coreProperties>
</file>