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310" activeTab="0"/>
  </bookViews>
  <sheets>
    <sheet name="Додаток 6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<sst xmlns="http://schemas.openxmlformats.org/spreadsheetml/2006/main" count="25" uniqueCount="25">
  <si>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до рішення селищної ради</t>
  </si>
  <si>
    <t>(код бюджету)</t>
  </si>
  <si>
    <t>Галина ТУРБАБА</t>
  </si>
  <si>
    <t>Додаток  6
до рішення районної ради
від 20 січня 2015 року  № 514- VІ                                                                                                                                         ( ХХХVІ сесія VІ скликання )</t>
  </si>
  <si>
    <t xml:space="preserve">Ліміти споживання  енергоносіїв у натуральних показниках для головних розпорядників коштів селещного бюджету на 2021рік </t>
  </si>
  <si>
    <t>№ п/п</t>
  </si>
  <si>
    <t>Назва головного розпорядника коштів</t>
  </si>
  <si>
    <t>Л і м і т   с п о ж и в а н н я,  в т. ч.</t>
  </si>
  <si>
    <t>теплопостачання, тис. Гкал</t>
  </si>
  <si>
    <t>водопостачання, тис.м3</t>
  </si>
  <si>
    <t>електроенергія, тис.кВт/год</t>
  </si>
  <si>
    <t>природний газ, тис.м3</t>
  </si>
  <si>
    <t>тверде паливо, тонн</t>
  </si>
  <si>
    <t>дрова,                  м3</t>
  </si>
  <si>
    <t>1.</t>
  </si>
  <si>
    <t xml:space="preserve">Дворічанська селищна рада </t>
  </si>
  <si>
    <t>2.</t>
  </si>
  <si>
    <t xml:space="preserve">Відділ освіти, молоді та спорту Дворічанської селищної ради  </t>
  </si>
  <si>
    <t>Відділ соціального захисту та охорони здоров'я Дворічанської селищної ради</t>
  </si>
  <si>
    <t>Відділ  культури  Дворічанської селищної ради</t>
  </si>
  <si>
    <t xml:space="preserve">Фінансовий відділ Дворічанської селищної ради   </t>
  </si>
  <si>
    <t>Р А З О М</t>
  </si>
  <si>
    <t xml:space="preserve">                                     Дворічанський селищний голова</t>
  </si>
  <si>
    <t>від 23 грудня 2021 року  № 5063 -VІІІ</t>
  </si>
  <si>
    <t>( ХІV сесія VІІІ скликання 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</si>
</sst>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.0"/>
    <numFmt numFmtId="191" formatCode="0.0"/>
    <numFmt numFmtId="192" formatCode="#,##0.000"/>
    <numFmt numFmtId="193" formatCode="#0.0"/>
    <numFmt numFmtId="194" formatCode="#0.00"/>
  </numFmts>
  <fonts count="48">
    <font>
      <sz val="10"/>
      <name val="Arial"/>
      <family val="0"/>
    </font>
    <font>
      <sz val="12"/>
      <name val="Times New Roman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 Cyr"/>
      <family val="2"/>
    </font>
    <font>
      <b/>
      <i/>
      <sz val="11"/>
      <name val="Times New Roman Cyr"/>
      <family val="1"/>
    </font>
    <font>
      <b/>
      <sz val="13"/>
      <name val="Arial Cyr"/>
      <family val="2"/>
    </font>
    <font>
      <sz val="10"/>
      <name val="Helv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>
      <alignment vertical="top"/>
      <protection/>
    </xf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2" fontId="47" fillId="0" borderId="10" xfId="0" applyNumberFormat="1" applyFont="1" applyFill="1" applyBorder="1" applyAlignment="1" quotePrefix="1">
      <alignment vertical="center" wrapText="1"/>
    </xf>
    <xf numFmtId="2" fontId="47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53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192" fontId="6" fillId="0" borderId="10" xfId="53" applyNumberFormat="1" applyFont="1" applyFill="1" applyBorder="1" applyAlignment="1">
      <alignment horizontal="center"/>
      <protection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192" fontId="7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1" fillId="0" borderId="0" xfId="0" applyNumberFormat="1" applyFont="1" applyFill="1" applyAlignment="1" applyProtection="1">
      <alignment vertical="center" wrapText="1"/>
      <protection/>
    </xf>
    <xf numFmtId="0" fontId="7" fillId="0" borderId="0" xfId="0" applyFont="1" applyFill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left" vertical="top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_DOD_9_ліміти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E25" sqref="E25"/>
    </sheetView>
  </sheetViews>
  <sheetFormatPr defaultColWidth="8.8515625" defaultRowHeight="12.75"/>
  <cols>
    <col min="1" max="1" width="4.8515625" style="3" customWidth="1"/>
    <col min="2" max="2" width="30.7109375" style="3" customWidth="1"/>
    <col min="3" max="4" width="21.00390625" style="3" customWidth="1"/>
    <col min="5" max="5" width="20.00390625" style="3" customWidth="1"/>
    <col min="6" max="6" width="16.7109375" style="3" customWidth="1"/>
    <col min="7" max="7" width="12.8515625" style="3" customWidth="1"/>
    <col min="8" max="8" width="11.00390625" style="9" customWidth="1"/>
    <col min="9" max="16384" width="8.8515625" style="3" customWidth="1"/>
  </cols>
  <sheetData>
    <row r="1" spans="6:8" ht="15.75" customHeight="1">
      <c r="F1" s="24" t="s">
        <v>3</v>
      </c>
      <c r="G1" s="24"/>
      <c r="H1" s="24"/>
    </row>
    <row r="2" spans="6:8" ht="15" customHeight="1">
      <c r="F2" s="4" t="s">
        <v>0</v>
      </c>
      <c r="G2" s="4"/>
      <c r="H2" s="4"/>
    </row>
    <row r="3" spans="6:8" ht="15.75" customHeight="1">
      <c r="F3" s="5" t="s">
        <v>23</v>
      </c>
      <c r="G3" s="5"/>
      <c r="H3" s="4"/>
    </row>
    <row r="4" spans="6:8" ht="15.75" customHeight="1">
      <c r="F4" s="5" t="s">
        <v>24</v>
      </c>
      <c r="G4" s="5"/>
      <c r="H4" s="4"/>
    </row>
    <row r="5" spans="6:8" ht="15.75" customHeight="1">
      <c r="F5" s="6"/>
      <c r="G5" s="6"/>
      <c r="H5" s="6"/>
    </row>
    <row r="6" spans="1:8" ht="46.5" customHeight="1">
      <c r="A6" s="25" t="s">
        <v>4</v>
      </c>
      <c r="B6" s="25"/>
      <c r="C6" s="25"/>
      <c r="D6" s="25"/>
      <c r="E6" s="25"/>
      <c r="F6" s="25"/>
      <c r="G6" s="25"/>
      <c r="H6" s="25"/>
    </row>
    <row r="7" spans="1:8" ht="14.25" customHeight="1">
      <c r="A7" s="26">
        <v>20536000000</v>
      </c>
      <c r="B7" s="26"/>
      <c r="C7" s="7"/>
      <c r="D7" s="7"/>
      <c r="E7" s="7"/>
      <c r="F7" s="7"/>
      <c r="G7" s="7"/>
      <c r="H7" s="7"/>
    </row>
    <row r="8" spans="1:8" ht="15" customHeight="1">
      <c r="A8" s="27" t="s">
        <v>1</v>
      </c>
      <c r="B8" s="27"/>
      <c r="C8" s="7"/>
      <c r="D8" s="7"/>
      <c r="E8" s="7"/>
      <c r="F8" s="7"/>
      <c r="G8" s="7"/>
      <c r="H8" s="7"/>
    </row>
    <row r="9" spans="1:7" ht="12.75" customHeight="1">
      <c r="A9" s="8"/>
      <c r="B9" s="8"/>
      <c r="C9" s="8"/>
      <c r="D9" s="8"/>
      <c r="E9" s="8"/>
      <c r="F9" s="8"/>
      <c r="G9" s="8"/>
    </row>
    <row r="10" spans="1:8" ht="18.75" customHeight="1">
      <c r="A10" s="28" t="s">
        <v>5</v>
      </c>
      <c r="B10" s="28" t="s">
        <v>6</v>
      </c>
      <c r="C10" s="29" t="s">
        <v>7</v>
      </c>
      <c r="D10" s="29"/>
      <c r="E10" s="29"/>
      <c r="F10" s="29"/>
      <c r="G10" s="29"/>
      <c r="H10" s="29"/>
    </row>
    <row r="11" spans="1:8" ht="57.75" customHeight="1">
      <c r="A11" s="28"/>
      <c r="B11" s="28"/>
      <c r="C11" s="10" t="s">
        <v>8</v>
      </c>
      <c r="D11" s="11" t="s">
        <v>9</v>
      </c>
      <c r="E11" s="12" t="s">
        <v>10</v>
      </c>
      <c r="F11" s="12" t="s">
        <v>11</v>
      </c>
      <c r="G11" s="12" t="s">
        <v>12</v>
      </c>
      <c r="H11" s="13" t="s">
        <v>13</v>
      </c>
    </row>
    <row r="12" spans="1:8" ht="32.25" customHeight="1">
      <c r="A12" s="14" t="s">
        <v>14</v>
      </c>
      <c r="B12" s="15" t="s">
        <v>15</v>
      </c>
      <c r="C12" s="16">
        <f>438600/3296.32/1000</f>
        <v>0.13305747014852926</v>
      </c>
      <c r="D12" s="16">
        <f>9200/(32.83*1.073)/1000</f>
        <v>0.26116635189497484</v>
      </c>
      <c r="E12" s="16">
        <f>552830/(2.44236*1.073)/1000</f>
        <v>210.9512979722743</v>
      </c>
      <c r="F12" s="16">
        <f>138000/(10207.89*1.073)</f>
        <v>12.599211981191052</v>
      </c>
      <c r="G12" s="16">
        <f>0/2200</f>
        <v>0</v>
      </c>
      <c r="H12" s="16">
        <f>0/1500</f>
        <v>0</v>
      </c>
    </row>
    <row r="13" spans="1:8" ht="53.25" customHeight="1">
      <c r="A13" s="14" t="s">
        <v>16</v>
      </c>
      <c r="B13" s="1" t="s">
        <v>17</v>
      </c>
      <c r="C13" s="16">
        <f>8552008/3296.32/1000</f>
        <v>2.594410736821668</v>
      </c>
      <c r="D13" s="16">
        <f>93800/(32.83*1.073)/1000</f>
        <v>2.6627612834509393</v>
      </c>
      <c r="E13" s="16">
        <f>977892/(2.44236*1.073)/1000</f>
        <v>373.1483216842488</v>
      </c>
      <c r="F13" s="16">
        <f>884744/(10207.89*1.073)</f>
        <v>80.775921775992</v>
      </c>
      <c r="G13" s="16">
        <f>64700/3900</f>
        <v>16.58974358974359</v>
      </c>
      <c r="H13" s="16">
        <f>724600/1500</f>
        <v>483.06666666666666</v>
      </c>
    </row>
    <row r="14" spans="1:8" ht="57.75" customHeight="1">
      <c r="A14" s="14">
        <v>3</v>
      </c>
      <c r="B14" s="2" t="s">
        <v>18</v>
      </c>
      <c r="C14" s="16">
        <f>28839/3296.32/1000</f>
        <v>0.008748847199301038</v>
      </c>
      <c r="D14" s="16">
        <f>1524/(32.83*1.073)/1000</f>
        <v>0.043262773944341484</v>
      </c>
      <c r="E14" s="16">
        <f>17573/(2.44236*1.073)/1000</f>
        <v>6.705582474299109</v>
      </c>
      <c r="F14" s="16">
        <f>74347/(10207.89*1.073)</f>
        <v>6.787779805547907</v>
      </c>
      <c r="G14" s="16">
        <f>0/3900</f>
        <v>0</v>
      </c>
      <c r="H14" s="16">
        <f>0/1500</f>
        <v>0</v>
      </c>
    </row>
    <row r="15" spans="1:8" ht="36.75" customHeight="1">
      <c r="A15" s="14">
        <v>4</v>
      </c>
      <c r="B15" s="1" t="s">
        <v>19</v>
      </c>
      <c r="C15" s="16">
        <f>726500/3296.32/1000</f>
        <v>0.22039729152509463</v>
      </c>
      <c r="D15" s="16">
        <f>5260/(32.83*1.073)/1000</f>
        <v>0.14931902293125734</v>
      </c>
      <c r="E15" s="16">
        <f>352400/(2.44236*1.073)/1000</f>
        <v>134.47033881198465</v>
      </c>
      <c r="F15" s="16">
        <f>115540/(10207.89*1.073)</f>
        <v>10.548644581933436</v>
      </c>
      <c r="G15" s="16">
        <f>0/2200</f>
        <v>0</v>
      </c>
      <c r="H15" s="16">
        <f>126300/1500</f>
        <v>84.2</v>
      </c>
    </row>
    <row r="16" spans="1:8" ht="36" customHeight="1">
      <c r="A16" s="14">
        <v>5</v>
      </c>
      <c r="B16" s="1" t="s">
        <v>20</v>
      </c>
      <c r="C16" s="16">
        <f>0/(2969.72*1.073)/1000</f>
        <v>0</v>
      </c>
      <c r="D16" s="16">
        <f>2300/(32.83*1.073)/1000</f>
        <v>0.06529158797374371</v>
      </c>
      <c r="E16" s="16">
        <f>35000/(2.44236*1.073)/1000</f>
        <v>13.355453627751027</v>
      </c>
      <c r="F16" s="16">
        <f>61800/(10207.89*1.073)</f>
        <v>5.642255800272515</v>
      </c>
      <c r="G16" s="16">
        <f>0/2200</f>
        <v>0</v>
      </c>
      <c r="H16" s="16">
        <f>0/1500</f>
        <v>0</v>
      </c>
    </row>
    <row r="17" spans="1:8" ht="18.75">
      <c r="A17" s="17"/>
      <c r="B17" s="18" t="s">
        <v>21</v>
      </c>
      <c r="C17" s="19">
        <f aca="true" t="shared" si="0" ref="C17:H17">SUM(C12:C16)</f>
        <v>2.956614345694593</v>
      </c>
      <c r="D17" s="19">
        <f t="shared" si="0"/>
        <v>3.1818010201952567</v>
      </c>
      <c r="E17" s="19">
        <f t="shared" si="0"/>
        <v>738.630994570558</v>
      </c>
      <c r="F17" s="19">
        <f t="shared" si="0"/>
        <v>116.35381394493692</v>
      </c>
      <c r="G17" s="19">
        <f t="shared" si="0"/>
        <v>16.58974358974359</v>
      </c>
      <c r="H17" s="19">
        <f t="shared" si="0"/>
        <v>567.2666666666667</v>
      </c>
    </row>
    <row r="18" spans="1:8" ht="18.75">
      <c r="A18" s="20"/>
      <c r="B18" s="22" t="s">
        <v>22</v>
      </c>
      <c r="C18" s="22"/>
      <c r="D18" s="22"/>
      <c r="E18" s="20"/>
      <c r="F18" s="20"/>
      <c r="G18" s="23" t="s">
        <v>2</v>
      </c>
      <c r="H18" s="21"/>
    </row>
    <row r="19" spans="1:8" ht="18.75">
      <c r="A19" s="20"/>
      <c r="B19" s="20"/>
      <c r="C19" s="20"/>
      <c r="D19" s="20"/>
      <c r="E19" s="20"/>
      <c r="F19" s="20"/>
      <c r="G19" s="20"/>
      <c r="H19" s="21"/>
    </row>
    <row r="20" spans="4:8" ht="18.75">
      <c r="D20" s="21"/>
      <c r="H20" s="3"/>
    </row>
    <row r="21" spans="1:8" ht="18.75">
      <c r="A21" s="20"/>
      <c r="B21" s="20"/>
      <c r="C21" s="20"/>
      <c r="D21" s="20"/>
      <c r="E21" s="20"/>
      <c r="F21" s="20"/>
      <c r="G21" s="20"/>
      <c r="H21" s="21"/>
    </row>
    <row r="22" spans="1:8" ht="18.75">
      <c r="A22" s="20"/>
      <c r="B22" s="20"/>
      <c r="C22" s="20"/>
      <c r="D22" s="20"/>
      <c r="E22" s="20"/>
      <c r="F22" s="20"/>
      <c r="G22" s="20"/>
      <c r="H22" s="21"/>
    </row>
    <row r="23" spans="1:8" ht="18.75">
      <c r="A23" s="20"/>
      <c r="B23" s="20"/>
      <c r="C23" s="20"/>
      <c r="D23" s="20"/>
      <c r="E23" s="20"/>
      <c r="F23" s="20"/>
      <c r="G23" s="20"/>
      <c r="H23" s="21"/>
    </row>
  </sheetData>
  <sheetProtection/>
  <mergeCells count="6">
    <mergeCell ref="A6:H6"/>
    <mergeCell ref="A7:B7"/>
    <mergeCell ref="A8:B8"/>
    <mergeCell ref="A10:A11"/>
    <mergeCell ref="B10:B11"/>
    <mergeCell ref="C10:H10"/>
  </mergeCells>
  <printOptions/>
  <pageMargins left="0.7" right="0.1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BABUKA</dc:creator>
  <cp:keywords/>
  <dc:description/>
  <cp:lastModifiedBy>Admin</cp:lastModifiedBy>
  <cp:lastPrinted>2021-12-29T11:23:57Z</cp:lastPrinted>
  <dcterms:created xsi:type="dcterms:W3CDTF">2021-11-01T10:37:36Z</dcterms:created>
  <dcterms:modified xsi:type="dcterms:W3CDTF">2021-12-29T11:24:35Z</dcterms:modified>
  <cp:category/>
  <cp:version/>
  <cp:contentType/>
  <cp:contentStatus/>
</cp:coreProperties>
</file>